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codeName="ThisWorkbook"/>
  <mc:AlternateContent xmlns:mc="http://schemas.openxmlformats.org/markup-compatibility/2006">
    <mc:Choice Requires="x15">
      <x15ac:absPath xmlns:x15ac="http://schemas.microsoft.com/office/spreadsheetml/2010/11/ac" url="D:\1. ENEA\ARCADIA_GPP\Schede di approfondimento\Prime 2 schede di approfondimento\"/>
    </mc:Choice>
  </mc:AlternateContent>
  <bookViews>
    <workbookView xWindow="0" yWindow="0" windowWidth="19200" windowHeight="7050" tabRatio="791" activeTab="6"/>
  </bookViews>
  <sheets>
    <sheet name="Introduzione" sheetId="1" r:id="rId1"/>
    <sheet name="LCC_Input_Risultati" sheetId="2" r:id="rId2"/>
    <sheet name="Foglio_Risposta_Offerente" sheetId="3" r:id="rId3"/>
    <sheet name="Definizioni_Formule" sheetId="4" r:id="rId4"/>
    <sheet name="Risultati grafici" sheetId="7" r:id="rId5"/>
    <sheet name="Dati_Riferimento" sheetId="5" r:id="rId6"/>
    <sheet name="Calcoli"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s>
  <calcPr calcId="162913"/>
</workbook>
</file>

<file path=xl/calcChain.xml><?xml version="1.0" encoding="utf-8"?>
<calcChain xmlns="http://schemas.openxmlformats.org/spreadsheetml/2006/main">
  <c r="C47" i="3" l="1"/>
  <c r="C48" i="3"/>
  <c r="C49" i="3"/>
  <c r="C50" i="3"/>
  <c r="C51" i="3"/>
  <c r="C52" i="3"/>
  <c r="C53" i="3"/>
  <c r="C54" i="3"/>
  <c r="C55" i="3"/>
  <c r="C56" i="3"/>
  <c r="C57" i="3"/>
  <c r="C58" i="3"/>
  <c r="C59" i="3"/>
  <c r="C60" i="3"/>
  <c r="C61" i="3"/>
  <c r="C62" i="3"/>
  <c r="C63" i="3"/>
  <c r="C64" i="3"/>
  <c r="C65" i="3"/>
  <c r="C46" i="3"/>
  <c r="C34" i="3"/>
  <c r="C35" i="3"/>
  <c r="C36" i="3"/>
  <c r="C37" i="3"/>
  <c r="C38" i="3"/>
  <c r="C39" i="3"/>
  <c r="C40" i="3"/>
  <c r="C41" i="3"/>
  <c r="C42" i="3"/>
  <c r="C33" i="3"/>
  <c r="C115" i="2"/>
  <c r="C116" i="2"/>
  <c r="C117" i="2"/>
  <c r="C118" i="2"/>
  <c r="C119" i="2"/>
  <c r="C120" i="2"/>
  <c r="C121" i="2"/>
  <c r="C122" i="2"/>
  <c r="C123" i="2"/>
  <c r="C124" i="2"/>
  <c r="C125" i="2"/>
  <c r="C126" i="2"/>
  <c r="C127" i="2"/>
  <c r="C128" i="2"/>
  <c r="C129" i="2"/>
  <c r="C130" i="2"/>
  <c r="C131" i="2"/>
  <c r="C132" i="2"/>
  <c r="C133" i="2"/>
  <c r="C114" i="2"/>
  <c r="C110" i="2"/>
  <c r="C109" i="2"/>
  <c r="C108" i="2"/>
  <c r="C107" i="2"/>
  <c r="C106" i="2"/>
  <c r="C105" i="2"/>
  <c r="C104" i="2"/>
  <c r="C103" i="2"/>
  <c r="C102" i="2"/>
  <c r="C101" i="2"/>
  <c r="E137" i="2" l="1"/>
  <c r="E12" i="6" s="1"/>
  <c r="O9" i="3"/>
  <c r="M9" i="3"/>
  <c r="W13" i="2"/>
  <c r="U13" i="2"/>
  <c r="S13" i="2"/>
  <c r="Q13" i="2"/>
  <c r="O13" i="2"/>
  <c r="M13" i="2"/>
  <c r="K13" i="2"/>
  <c r="I13" i="2"/>
  <c r="G13" i="2"/>
  <c r="W15" i="2"/>
  <c r="W85" i="2"/>
  <c r="W137" i="2"/>
  <c r="W12" i="6"/>
  <c r="W151" i="2" s="1"/>
  <c r="E75" i="2"/>
  <c r="W75" i="2" s="1"/>
  <c r="W134" i="2"/>
  <c r="W142" i="2"/>
  <c r="E6" i="6"/>
  <c r="W19" i="2"/>
  <c r="E5" i="6"/>
  <c r="W113" i="2"/>
  <c r="W27" i="6"/>
  <c r="W37" i="6"/>
  <c r="W36" i="6"/>
  <c r="W78" i="2"/>
  <c r="W16" i="2"/>
  <c r="W89" i="2"/>
  <c r="W52" i="6"/>
  <c r="W53" i="6"/>
  <c r="W147" i="2" s="1"/>
  <c r="W7" i="7" s="1"/>
  <c r="U15" i="2"/>
  <c r="U137" i="2"/>
  <c r="U12" i="6"/>
  <c r="U89" i="2"/>
  <c r="U90" i="2"/>
  <c r="U91" i="2"/>
  <c r="U19" i="2"/>
  <c r="U13" i="6" s="1"/>
  <c r="U27" i="6"/>
  <c r="U28" i="6"/>
  <c r="U20" i="6"/>
  <c r="U101" i="2"/>
  <c r="U102" i="2"/>
  <c r="U103" i="2"/>
  <c r="U21" i="6" a="1"/>
  <c r="U21" i="6" s="1"/>
  <c r="U22" i="6"/>
  <c r="U37" i="6"/>
  <c r="U36" i="6"/>
  <c r="U78" i="2"/>
  <c r="U52" i="6"/>
  <c r="U16" i="2"/>
  <c r="U53" i="6"/>
  <c r="S15" i="2"/>
  <c r="S85" i="2"/>
  <c r="S151" i="2" s="1"/>
  <c r="S137" i="2"/>
  <c r="S12" i="6"/>
  <c r="S134" i="2"/>
  <c r="S142" i="2" s="1"/>
  <c r="S19" i="2"/>
  <c r="S13" i="6" s="1"/>
  <c r="S113" i="2"/>
  <c r="S27" i="6"/>
  <c r="S37" i="6"/>
  <c r="S36" i="6"/>
  <c r="S78" i="2"/>
  <c r="S16" i="2"/>
  <c r="S89" i="2"/>
  <c r="S52" i="6"/>
  <c r="S53" i="6"/>
  <c r="Q15" i="2"/>
  <c r="Q151" i="2" s="1"/>
  <c r="Q137" i="2"/>
  <c r="Q12" i="6"/>
  <c r="Q89" i="2"/>
  <c r="Q52" i="6" s="1"/>
  <c r="Q90" i="2"/>
  <c r="Q91" i="2"/>
  <c r="Q19" i="2"/>
  <c r="Q13" i="6"/>
  <c r="Q27" i="6"/>
  <c r="Q28" i="6"/>
  <c r="Q95" i="2"/>
  <c r="Q96" i="2"/>
  <c r="Q97" i="2"/>
  <c r="Q98" i="2"/>
  <c r="Q20" i="6"/>
  <c r="Q101" i="2"/>
  <c r="Q102" i="2"/>
  <c r="Q103" i="2"/>
  <c r="Q21" i="6" a="1"/>
  <c r="Q21" i="6"/>
  <c r="Q92" i="2"/>
  <c r="Q23" i="6"/>
  <c r="Q37" i="6"/>
  <c r="Q36" i="6"/>
  <c r="Q78" i="2"/>
  <c r="Q16" i="2"/>
  <c r="Q53" i="6"/>
  <c r="Q147" i="2" s="1"/>
  <c r="O15" i="2"/>
  <c r="O85" i="2"/>
  <c r="O137" i="2"/>
  <c r="O12" i="6"/>
  <c r="O151" i="2" s="1"/>
  <c r="O134" i="2"/>
  <c r="O142" i="2"/>
  <c r="O19" i="2"/>
  <c r="O13" i="6" s="1"/>
  <c r="O113" i="2"/>
  <c r="O27" i="6"/>
  <c r="O114" i="2"/>
  <c r="O115" i="2"/>
  <c r="O116" i="2"/>
  <c r="O117" i="2"/>
  <c r="O118" i="2"/>
  <c r="O119" i="2"/>
  <c r="O120" i="2"/>
  <c r="O121" i="2"/>
  <c r="O122" i="2"/>
  <c r="O123" i="2"/>
  <c r="O124" i="2"/>
  <c r="O125" i="2"/>
  <c r="O126" i="2"/>
  <c r="O127" i="2"/>
  <c r="O128" i="2"/>
  <c r="O129" i="2"/>
  <c r="O130" i="2"/>
  <c r="O131" i="2"/>
  <c r="O132" i="2"/>
  <c r="O133" i="2"/>
  <c r="O28" i="6"/>
  <c r="O37" i="6"/>
  <c r="O36" i="6"/>
  <c r="O78" i="2"/>
  <c r="O16" i="2"/>
  <c r="O89" i="2"/>
  <c r="O52" i="6" s="1"/>
  <c r="O53" i="6"/>
  <c r="O147" i="2" s="1"/>
  <c r="M15" i="2"/>
  <c r="M137" i="2"/>
  <c r="M12" i="6" s="1"/>
  <c r="M13" i="6" s="1"/>
  <c r="M89" i="2"/>
  <c r="M90" i="2"/>
  <c r="M91" i="2"/>
  <c r="M19" i="2"/>
  <c r="M27" i="6"/>
  <c r="M29" i="6" s="1"/>
  <c r="M28" i="6"/>
  <c r="M95" i="2"/>
  <c r="M20" i="6"/>
  <c r="M101" i="2"/>
  <c r="M102" i="2"/>
  <c r="M103" i="2"/>
  <c r="M21" i="6" a="1"/>
  <c r="M21" i="6" s="1"/>
  <c r="M37" i="6"/>
  <c r="M36" i="6"/>
  <c r="M78" i="2"/>
  <c r="M52" i="6"/>
  <c r="M16" i="2"/>
  <c r="M53" i="6"/>
  <c r="K15" i="2"/>
  <c r="K85" i="2"/>
  <c r="K147" i="2" s="1"/>
  <c r="K137" i="2"/>
  <c r="K12" i="6" s="1"/>
  <c r="K134" i="2"/>
  <c r="K142" i="2"/>
  <c r="K19" i="2"/>
  <c r="K113" i="2"/>
  <c r="K27" i="6"/>
  <c r="K114" i="2"/>
  <c r="K115" i="2"/>
  <c r="K116" i="2"/>
  <c r="K117" i="2"/>
  <c r="K118" i="2"/>
  <c r="K119" i="2"/>
  <c r="K120" i="2"/>
  <c r="K121" i="2"/>
  <c r="K122" i="2"/>
  <c r="K123" i="2"/>
  <c r="K124" i="2"/>
  <c r="K125" i="2"/>
  <c r="K126" i="2"/>
  <c r="K127" i="2"/>
  <c r="K128" i="2"/>
  <c r="K129" i="2"/>
  <c r="K130" i="2"/>
  <c r="K131" i="2"/>
  <c r="K132" i="2"/>
  <c r="K133" i="2"/>
  <c r="K28" i="6"/>
  <c r="K20" i="6"/>
  <c r="K21" i="6" a="1"/>
  <c r="K21" i="6" s="1"/>
  <c r="K92" i="2"/>
  <c r="K23" i="6" s="1"/>
  <c r="K22" i="6"/>
  <c r="K37" i="6"/>
  <c r="K36" i="6"/>
  <c r="K78" i="2"/>
  <c r="K16" i="2"/>
  <c r="K89" i="2"/>
  <c r="K52" i="6"/>
  <c r="K53" i="6"/>
  <c r="I15" i="2"/>
  <c r="I137" i="2"/>
  <c r="I12" i="6" s="1"/>
  <c r="I89" i="2"/>
  <c r="I90" i="2"/>
  <c r="I91" i="2"/>
  <c r="I134" i="2"/>
  <c r="I142" i="2"/>
  <c r="I19" i="2"/>
  <c r="I113" i="2"/>
  <c r="I27" i="6"/>
  <c r="I114" i="2"/>
  <c r="I115" i="2"/>
  <c r="I116" i="2"/>
  <c r="I117" i="2"/>
  <c r="I118" i="2"/>
  <c r="I119" i="2"/>
  <c r="I120" i="2"/>
  <c r="I121" i="2"/>
  <c r="I122" i="2"/>
  <c r="I123" i="2"/>
  <c r="I124" i="2"/>
  <c r="I125" i="2"/>
  <c r="I126" i="2"/>
  <c r="I127" i="2"/>
  <c r="I128" i="2"/>
  <c r="I129" i="2"/>
  <c r="I130" i="2"/>
  <c r="I131" i="2"/>
  <c r="I132" i="2"/>
  <c r="I133" i="2"/>
  <c r="I28" i="6"/>
  <c r="I29" i="6" s="1"/>
  <c r="I95" i="2"/>
  <c r="I96" i="2"/>
  <c r="I97" i="2"/>
  <c r="I98" i="2"/>
  <c r="I20" i="6"/>
  <c r="I101" i="2"/>
  <c r="I102" i="2"/>
  <c r="I103" i="2"/>
  <c r="I21" i="6" a="1"/>
  <c r="I21" i="6"/>
  <c r="I92" i="2"/>
  <c r="I23" i="6"/>
  <c r="I22" i="6"/>
  <c r="I37" i="6"/>
  <c r="I36" i="6"/>
  <c r="I78" i="2"/>
  <c r="I52" i="6"/>
  <c r="I16" i="2"/>
  <c r="I53" i="6"/>
  <c r="G85" i="2"/>
  <c r="G137" i="2"/>
  <c r="G12" i="6" s="1"/>
  <c r="G15" i="2"/>
  <c r="G89" i="2"/>
  <c r="G90" i="2"/>
  <c r="G91" i="2"/>
  <c r="G19" i="2"/>
  <c r="G27" i="6"/>
  <c r="G28" i="6"/>
  <c r="G95" i="2"/>
  <c r="G96" i="2"/>
  <c r="G97" i="2"/>
  <c r="G98" i="2"/>
  <c r="G20" i="6"/>
  <c r="G101" i="2"/>
  <c r="G102" i="2"/>
  <c r="G103" i="2"/>
  <c r="G21" i="6" a="1"/>
  <c r="G21" i="6" s="1"/>
  <c r="G92" i="2"/>
  <c r="G23" i="6"/>
  <c r="G37" i="6"/>
  <c r="G36" i="6"/>
  <c r="G78" i="2"/>
  <c r="G52" i="6"/>
  <c r="G16" i="2"/>
  <c r="U85" i="2"/>
  <c r="Q85" i="2"/>
  <c r="M85" i="2"/>
  <c r="I85" i="2"/>
  <c r="I147" i="2" s="1"/>
  <c r="E85" i="2"/>
  <c r="W12" i="3"/>
  <c r="U12" i="3"/>
  <c r="S12" i="3"/>
  <c r="Q12" i="3"/>
  <c r="O12" i="3"/>
  <c r="M12" i="3"/>
  <c r="K12" i="3"/>
  <c r="I12" i="3"/>
  <c r="G12" i="3"/>
  <c r="E12" i="3"/>
  <c r="E89" i="2"/>
  <c r="E52" i="6"/>
  <c r="E53" i="6"/>
  <c r="E37" i="6"/>
  <c r="E36" i="6"/>
  <c r="E95" i="2"/>
  <c r="E20" i="6"/>
  <c r="E21" i="6" a="1"/>
  <c r="E21" i="6" s="1"/>
  <c r="E27" i="6"/>
  <c r="E28" i="6"/>
  <c r="E90" i="2"/>
  <c r="E91" i="2"/>
  <c r="W11" i="3"/>
  <c r="W5" i="7" s="1"/>
  <c r="U11" i="3"/>
  <c r="U5" i="7" s="1"/>
  <c r="S11" i="3"/>
  <c r="Q11" i="3"/>
  <c r="O11" i="3"/>
  <c r="M11" i="3"/>
  <c r="M5" i="7" s="1"/>
  <c r="K11" i="3"/>
  <c r="I11" i="3"/>
  <c r="G11" i="3"/>
  <c r="E11" i="3"/>
  <c r="E5" i="7" s="1"/>
  <c r="W10" i="3"/>
  <c r="U10" i="3"/>
  <c r="S10" i="3"/>
  <c r="Q10" i="3"/>
  <c r="O10" i="3"/>
  <c r="M10" i="3"/>
  <c r="K10" i="3"/>
  <c r="I10" i="3"/>
  <c r="G10" i="3"/>
  <c r="E10" i="3"/>
  <c r="W9" i="3"/>
  <c r="U9" i="3"/>
  <c r="S9" i="3"/>
  <c r="Q9" i="3"/>
  <c r="K9" i="3"/>
  <c r="I9" i="3"/>
  <c r="G9" i="3"/>
  <c r="E9" i="3"/>
  <c r="W77" i="2"/>
  <c r="U77" i="2"/>
  <c r="U92" i="2"/>
  <c r="U23" i="6"/>
  <c r="U134" i="2"/>
  <c r="U142" i="2" s="1"/>
  <c r="S77" i="2"/>
  <c r="Q77" i="2"/>
  <c r="Q134" i="2"/>
  <c r="Q142" i="2" s="1"/>
  <c r="O77" i="2"/>
  <c r="M77" i="2"/>
  <c r="M22" i="6"/>
  <c r="M92" i="2"/>
  <c r="M23" i="6"/>
  <c r="M134" i="2"/>
  <c r="M142" i="2" s="1"/>
  <c r="K77" i="2"/>
  <c r="I77" i="2"/>
  <c r="G77" i="2"/>
  <c r="G134" i="2"/>
  <c r="E101" i="2"/>
  <c r="E102" i="2"/>
  <c r="E103" i="2"/>
  <c r="E104" i="2"/>
  <c r="E105" i="2"/>
  <c r="E106" i="2"/>
  <c r="E107" i="2"/>
  <c r="E108" i="2"/>
  <c r="E109" i="2"/>
  <c r="E110" i="2"/>
  <c r="E22" i="6"/>
  <c r="E92" i="2"/>
  <c r="E23" i="6" s="1"/>
  <c r="E134" i="2"/>
  <c r="G113" i="2"/>
  <c r="G104" i="2"/>
  <c r="W20" i="6"/>
  <c r="W21" i="6" a="1"/>
  <c r="W21" i="6" s="1"/>
  <c r="W22" i="6"/>
  <c r="W92" i="2"/>
  <c r="W23" i="6"/>
  <c r="S20" i="6"/>
  <c r="S21" i="6" a="1"/>
  <c r="S21" i="6" s="1"/>
  <c r="S22" i="6"/>
  <c r="S92" i="2"/>
  <c r="S23" i="6" s="1"/>
  <c r="Q22" i="6"/>
  <c r="O20" i="6"/>
  <c r="O21" i="6" a="1"/>
  <c r="O21" i="6" s="1"/>
  <c r="O22" i="6"/>
  <c r="O92" i="2"/>
  <c r="O23" i="6"/>
  <c r="G22" i="6"/>
  <c r="W133" i="2"/>
  <c r="W132" i="2"/>
  <c r="W131" i="2"/>
  <c r="W130" i="2"/>
  <c r="W129" i="2"/>
  <c r="W128" i="2"/>
  <c r="W127" i="2"/>
  <c r="W126" i="2"/>
  <c r="W125" i="2"/>
  <c r="W124" i="2"/>
  <c r="W123" i="2"/>
  <c r="W122" i="2"/>
  <c r="W121" i="2"/>
  <c r="W120" i="2"/>
  <c r="W119" i="2"/>
  <c r="W118" i="2"/>
  <c r="W117" i="2"/>
  <c r="W116" i="2"/>
  <c r="W115" i="2"/>
  <c r="W114" i="2"/>
  <c r="W110" i="2"/>
  <c r="W109" i="2"/>
  <c r="W108" i="2"/>
  <c r="W107" i="2"/>
  <c r="W106" i="2"/>
  <c r="W105" i="2"/>
  <c r="W104" i="2"/>
  <c r="W103" i="2"/>
  <c r="W102" i="2"/>
  <c r="W101" i="2"/>
  <c r="W98" i="2"/>
  <c r="W97" i="2"/>
  <c r="W96" i="2"/>
  <c r="W95" i="2"/>
  <c r="W91" i="2"/>
  <c r="W90" i="2"/>
  <c r="U133" i="2"/>
  <c r="U132" i="2"/>
  <c r="U131" i="2"/>
  <c r="U130" i="2"/>
  <c r="U129" i="2"/>
  <c r="U128" i="2"/>
  <c r="U127" i="2"/>
  <c r="U126" i="2"/>
  <c r="U125" i="2"/>
  <c r="U124" i="2"/>
  <c r="U123" i="2"/>
  <c r="U122" i="2"/>
  <c r="U121" i="2"/>
  <c r="U120" i="2"/>
  <c r="U119" i="2"/>
  <c r="U118" i="2"/>
  <c r="U117" i="2"/>
  <c r="U116" i="2"/>
  <c r="U115" i="2"/>
  <c r="U114" i="2"/>
  <c r="U113" i="2"/>
  <c r="U110" i="2"/>
  <c r="U109" i="2"/>
  <c r="U108" i="2"/>
  <c r="U107" i="2"/>
  <c r="U106" i="2"/>
  <c r="U105" i="2"/>
  <c r="U104" i="2"/>
  <c r="U98" i="2"/>
  <c r="U97" i="2"/>
  <c r="U96" i="2"/>
  <c r="U95" i="2"/>
  <c r="S133" i="2"/>
  <c r="S132" i="2"/>
  <c r="S131" i="2"/>
  <c r="S130" i="2"/>
  <c r="S129" i="2"/>
  <c r="S128" i="2"/>
  <c r="S127" i="2"/>
  <c r="S126" i="2"/>
  <c r="S125" i="2"/>
  <c r="S124" i="2"/>
  <c r="S123" i="2"/>
  <c r="S122" i="2"/>
  <c r="S121" i="2"/>
  <c r="S120" i="2"/>
  <c r="S119" i="2"/>
  <c r="S118" i="2"/>
  <c r="S117" i="2"/>
  <c r="S116" i="2"/>
  <c r="S115" i="2"/>
  <c r="S114" i="2"/>
  <c r="S110" i="2"/>
  <c r="S109" i="2"/>
  <c r="S108" i="2"/>
  <c r="S107" i="2"/>
  <c r="S106" i="2"/>
  <c r="S105" i="2"/>
  <c r="S104" i="2"/>
  <c r="S103" i="2"/>
  <c r="S102" i="2"/>
  <c r="S101" i="2"/>
  <c r="S98" i="2"/>
  <c r="S97" i="2"/>
  <c r="S96" i="2"/>
  <c r="S95" i="2"/>
  <c r="S91" i="2"/>
  <c r="S90" i="2"/>
  <c r="Q133" i="2"/>
  <c r="Q132" i="2"/>
  <c r="Q131" i="2"/>
  <c r="Q130" i="2"/>
  <c r="Q129" i="2"/>
  <c r="Q128" i="2"/>
  <c r="Q127" i="2"/>
  <c r="Q126" i="2"/>
  <c r="Q125" i="2"/>
  <c r="Q124" i="2"/>
  <c r="Q123" i="2"/>
  <c r="Q122" i="2"/>
  <c r="Q121" i="2"/>
  <c r="Q120" i="2"/>
  <c r="Q119" i="2"/>
  <c r="Q118" i="2"/>
  <c r="Q117" i="2"/>
  <c r="Q116" i="2"/>
  <c r="Q115" i="2"/>
  <c r="Q114" i="2"/>
  <c r="Q113" i="2"/>
  <c r="Q110" i="2"/>
  <c r="Q109" i="2"/>
  <c r="Q108" i="2"/>
  <c r="Q107" i="2"/>
  <c r="Q106" i="2"/>
  <c r="Q105" i="2"/>
  <c r="Q104" i="2"/>
  <c r="O110" i="2"/>
  <c r="O109" i="2"/>
  <c r="O108" i="2"/>
  <c r="O107" i="2"/>
  <c r="O106" i="2"/>
  <c r="O105" i="2"/>
  <c r="O104" i="2"/>
  <c r="O103" i="2"/>
  <c r="O102" i="2"/>
  <c r="O101" i="2"/>
  <c r="O98" i="2"/>
  <c r="O97" i="2"/>
  <c r="O96" i="2"/>
  <c r="O95" i="2"/>
  <c r="O91" i="2"/>
  <c r="O90" i="2"/>
  <c r="M133" i="2"/>
  <c r="M132" i="2"/>
  <c r="M131" i="2"/>
  <c r="M130" i="2"/>
  <c r="M129" i="2"/>
  <c r="M128" i="2"/>
  <c r="M127" i="2"/>
  <c r="M126" i="2"/>
  <c r="M125" i="2"/>
  <c r="M124" i="2"/>
  <c r="M123" i="2"/>
  <c r="M122" i="2"/>
  <c r="M121" i="2"/>
  <c r="M120" i="2"/>
  <c r="M119" i="2"/>
  <c r="M118" i="2"/>
  <c r="M117" i="2"/>
  <c r="M116" i="2"/>
  <c r="M115" i="2"/>
  <c r="M114" i="2"/>
  <c r="M113" i="2"/>
  <c r="M110" i="2"/>
  <c r="M109" i="2"/>
  <c r="M108" i="2"/>
  <c r="M107" i="2"/>
  <c r="M106" i="2"/>
  <c r="M105" i="2"/>
  <c r="M104" i="2"/>
  <c r="M98" i="2"/>
  <c r="M97" i="2"/>
  <c r="M96" i="2"/>
  <c r="K110" i="2"/>
  <c r="K109" i="2"/>
  <c r="K108" i="2"/>
  <c r="K107" i="2"/>
  <c r="K106" i="2"/>
  <c r="K105" i="2"/>
  <c r="K104" i="2"/>
  <c r="K103" i="2"/>
  <c r="K102" i="2"/>
  <c r="K101" i="2"/>
  <c r="K98" i="2"/>
  <c r="K97" i="2"/>
  <c r="K96" i="2"/>
  <c r="K95" i="2"/>
  <c r="K91" i="2"/>
  <c r="K90" i="2"/>
  <c r="I110" i="2"/>
  <c r="I109" i="2"/>
  <c r="I108" i="2"/>
  <c r="I107" i="2"/>
  <c r="I106" i="2"/>
  <c r="I105" i="2"/>
  <c r="I104" i="2"/>
  <c r="G133" i="2"/>
  <c r="G132" i="2"/>
  <c r="G131" i="2"/>
  <c r="G130" i="2"/>
  <c r="G129" i="2"/>
  <c r="G128" i="2"/>
  <c r="G127" i="2"/>
  <c r="G126" i="2"/>
  <c r="G125" i="2"/>
  <c r="G124" i="2"/>
  <c r="G123" i="2"/>
  <c r="G122" i="2"/>
  <c r="G121" i="2"/>
  <c r="G120" i="2"/>
  <c r="G119" i="2"/>
  <c r="G118" i="2"/>
  <c r="G117" i="2"/>
  <c r="G116" i="2"/>
  <c r="G115" i="2"/>
  <c r="G114" i="2"/>
  <c r="G110" i="2"/>
  <c r="G109" i="2"/>
  <c r="G108" i="2"/>
  <c r="G107" i="2"/>
  <c r="G106" i="2"/>
  <c r="G105" i="2"/>
  <c r="W84" i="2"/>
  <c r="U84" i="2"/>
  <c r="S84" i="2"/>
  <c r="Q84" i="2"/>
  <c r="O84" i="2"/>
  <c r="M84" i="2"/>
  <c r="K84" i="2"/>
  <c r="I84" i="2"/>
  <c r="G84" i="2"/>
  <c r="E96" i="2"/>
  <c r="E97" i="2"/>
  <c r="E98" i="2"/>
  <c r="E113" i="2"/>
  <c r="E115" i="2"/>
  <c r="E114" i="2"/>
  <c r="E116" i="2"/>
  <c r="E117" i="2"/>
  <c r="E118" i="2"/>
  <c r="E119" i="2"/>
  <c r="E120" i="2"/>
  <c r="E121" i="2"/>
  <c r="E122" i="2"/>
  <c r="E123" i="2"/>
  <c r="E124" i="2"/>
  <c r="E125" i="2"/>
  <c r="E126" i="2"/>
  <c r="E127" i="2"/>
  <c r="E128" i="2"/>
  <c r="E129" i="2"/>
  <c r="E130" i="2"/>
  <c r="E131" i="2"/>
  <c r="E132" i="2"/>
  <c r="E133" i="2"/>
  <c r="W6" i="7"/>
  <c r="U6" i="7"/>
  <c r="S6" i="7"/>
  <c r="Q6" i="7"/>
  <c r="O6" i="7"/>
  <c r="M6" i="7"/>
  <c r="K6" i="7"/>
  <c r="I6" i="7"/>
  <c r="G6" i="7"/>
  <c r="K5" i="7"/>
  <c r="O5" i="7"/>
  <c r="S5" i="7"/>
  <c r="W20" i="2"/>
  <c r="U20" i="2"/>
  <c r="S20" i="2"/>
  <c r="Q20" i="2"/>
  <c r="O20" i="2"/>
  <c r="M20" i="2"/>
  <c r="K20" i="2"/>
  <c r="I20" i="2"/>
  <c r="G20" i="2"/>
  <c r="W51" i="6"/>
  <c r="U51" i="6"/>
  <c r="S51" i="6"/>
  <c r="Q51" i="6"/>
  <c r="O51" i="6"/>
  <c r="M51" i="6"/>
  <c r="K51" i="6"/>
  <c r="I51" i="6"/>
  <c r="G51" i="6"/>
  <c r="W44" i="6"/>
  <c r="W35" i="6"/>
  <c r="W19" i="6"/>
  <c r="W11" i="6"/>
  <c r="U44" i="6"/>
  <c r="U35" i="6"/>
  <c r="U19" i="6"/>
  <c r="U11" i="6"/>
  <c r="S44" i="6"/>
  <c r="S35" i="6"/>
  <c r="S19" i="6"/>
  <c r="S11" i="6"/>
  <c r="Q44" i="6"/>
  <c r="Q35" i="6"/>
  <c r="Q19" i="6"/>
  <c r="Q11" i="6"/>
  <c r="O44" i="6"/>
  <c r="O35" i="6"/>
  <c r="O19" i="6"/>
  <c r="O11" i="6"/>
  <c r="M44" i="6"/>
  <c r="M35" i="6"/>
  <c r="M19" i="6"/>
  <c r="M11" i="6"/>
  <c r="K44" i="6"/>
  <c r="K35" i="6"/>
  <c r="K19" i="6"/>
  <c r="K11" i="6"/>
  <c r="I44" i="6"/>
  <c r="I35" i="6"/>
  <c r="I19" i="6"/>
  <c r="I11" i="6"/>
  <c r="E35" i="6"/>
  <c r="E51" i="6"/>
  <c r="E44" i="6"/>
  <c r="E19" i="6"/>
  <c r="E11" i="6"/>
  <c r="G44" i="6"/>
  <c r="G35" i="6"/>
  <c r="G19" i="6"/>
  <c r="G11" i="6"/>
  <c r="E6" i="7"/>
  <c r="E84" i="2"/>
  <c r="C5" i="5"/>
  <c r="E14" i="2" s="1"/>
  <c r="G5" i="7"/>
  <c r="Q5" i="7"/>
  <c r="I5" i="7"/>
  <c r="S28" i="6"/>
  <c r="W28" i="6"/>
  <c r="K151" i="2" l="1"/>
  <c r="K13" i="6"/>
  <c r="G142" i="2"/>
  <c r="I24" i="6"/>
  <c r="I13" i="6"/>
  <c r="I151" i="2"/>
  <c r="M24" i="6"/>
  <c r="M151" i="2"/>
  <c r="S147" i="2"/>
  <c r="K38" i="6"/>
  <c r="K39" i="6" s="1"/>
  <c r="K145" i="2" s="1"/>
  <c r="K10" i="7" s="1"/>
  <c r="U147" i="2"/>
  <c r="W13" i="6"/>
  <c r="W14" i="6" s="1"/>
  <c r="W143" i="2" s="1"/>
  <c r="W8" i="7" s="1"/>
  <c r="S29" i="6"/>
  <c r="E142" i="2"/>
  <c r="E147" i="2"/>
  <c r="K29" i="6"/>
  <c r="K30" i="6" s="1"/>
  <c r="K144" i="2" s="1"/>
  <c r="K9" i="7" s="1"/>
  <c r="M147" i="2"/>
  <c r="Q29" i="6"/>
  <c r="U29" i="6"/>
  <c r="U151" i="2"/>
  <c r="G53" i="6"/>
  <c r="G147" i="2" s="1"/>
  <c r="G7" i="7" s="1"/>
  <c r="Q45" i="6"/>
  <c r="Q46" i="6" s="1"/>
  <c r="Q146" i="2" s="1"/>
  <c r="Q11" i="7" s="1"/>
  <c r="G29" i="6"/>
  <c r="G151" i="2"/>
  <c r="E164" i="2" s="1"/>
  <c r="G13" i="6"/>
  <c r="E151" i="2"/>
  <c r="E152" i="2" s="1"/>
  <c r="E45" i="6"/>
  <c r="E46" i="6" s="1"/>
  <c r="E146" i="2" s="1"/>
  <c r="E11" i="7" s="1"/>
  <c r="E13" i="6"/>
  <c r="E14" i="6" s="1"/>
  <c r="E143" i="2" s="1"/>
  <c r="E8" i="7" s="1"/>
  <c r="W45" i="6"/>
  <c r="W46" i="6" s="1"/>
  <c r="W146" i="2" s="1"/>
  <c r="W11" i="7" s="1"/>
  <c r="U14" i="6"/>
  <c r="U143" i="2" s="1"/>
  <c r="U8" i="7" s="1"/>
  <c r="Q7" i="7"/>
  <c r="U7" i="7"/>
  <c r="O14" i="6"/>
  <c r="O143" i="2" s="1"/>
  <c r="O8" i="7" s="1"/>
  <c r="K14" i="6"/>
  <c r="K143" i="2" s="1"/>
  <c r="K8" i="7" s="1"/>
  <c r="Q14" i="6"/>
  <c r="Q143" i="2" s="1"/>
  <c r="Q8" i="7" s="1"/>
  <c r="S14" i="6"/>
  <c r="S143" i="2" s="1"/>
  <c r="S8" i="7" s="1"/>
  <c r="U38" i="6"/>
  <c r="U39" i="6" s="1"/>
  <c r="U145" i="2" s="1"/>
  <c r="U10" i="7" s="1"/>
  <c r="W152" i="2"/>
  <c r="G14" i="6"/>
  <c r="G143" i="2" s="1"/>
  <c r="G8" i="7" s="1"/>
  <c r="I25" i="6"/>
  <c r="I7" i="7"/>
  <c r="M14" i="6"/>
  <c r="M143" i="2" s="1"/>
  <c r="M8" i="7" s="1"/>
  <c r="I14" i="6"/>
  <c r="I143" i="2" s="1"/>
  <c r="I8" i="7" s="1"/>
  <c r="S38" i="6"/>
  <c r="S39" i="6" s="1"/>
  <c r="S145" i="2" s="1"/>
  <c r="S10" i="7" s="1"/>
  <c r="S7" i="7"/>
  <c r="S30" i="6"/>
  <c r="S144" i="2" s="1"/>
  <c r="S9" i="7" s="1"/>
  <c r="E160" i="2"/>
  <c r="G38" i="6"/>
  <c r="G39" i="6" s="1"/>
  <c r="G145" i="2" s="1"/>
  <c r="G10" i="7" s="1"/>
  <c r="I30" i="6"/>
  <c r="I144" i="2" s="1"/>
  <c r="I9" i="7" s="1"/>
  <c r="K7" i="7"/>
  <c r="M38" i="6"/>
  <c r="M39" i="6" s="1"/>
  <c r="M145" i="2" s="1"/>
  <c r="M10" i="7" s="1"/>
  <c r="O38" i="6"/>
  <c r="O39" i="6" s="1"/>
  <c r="O145" i="2" s="1"/>
  <c r="O10" i="7" s="1"/>
  <c r="Q30" i="6"/>
  <c r="Q144" i="2" s="1"/>
  <c r="Q9" i="7" s="1"/>
  <c r="U30" i="6"/>
  <c r="U144" i="2" s="1"/>
  <c r="U9" i="7" s="1"/>
  <c r="E38" i="6"/>
  <c r="E39" i="6" s="1"/>
  <c r="E145" i="2" s="1"/>
  <c r="G30" i="6"/>
  <c r="I38" i="6"/>
  <c r="I39" i="6" s="1"/>
  <c r="I145" i="2" s="1"/>
  <c r="I10" i="7" s="1"/>
  <c r="M30" i="6"/>
  <c r="M144" i="2" s="1"/>
  <c r="M9" i="7" s="1"/>
  <c r="O7" i="7"/>
  <c r="Q38" i="6"/>
  <c r="Q39" i="6" s="1"/>
  <c r="Q145" i="2" s="1"/>
  <c r="Q10" i="7" s="1"/>
  <c r="W38" i="6"/>
  <c r="W39" i="6" s="1"/>
  <c r="W145" i="2" s="1"/>
  <c r="W10" i="7" s="1"/>
  <c r="M25" i="6"/>
  <c r="M7" i="7"/>
  <c r="G24" i="6"/>
  <c r="G25" i="6" s="1"/>
  <c r="W29" i="6"/>
  <c r="W30" i="6" s="1"/>
  <c r="W144" i="2" s="1"/>
  <c r="W9" i="7" s="1"/>
  <c r="Q24" i="6"/>
  <c r="Q25" i="6" s="1"/>
  <c r="O29" i="6"/>
  <c r="O30" i="6" s="1"/>
  <c r="O144" i="2" s="1"/>
  <c r="O9" i="7" s="1"/>
  <c r="K24" i="6"/>
  <c r="K25" i="6" s="1"/>
  <c r="D53" i="6"/>
  <c r="D39" i="6"/>
  <c r="D30" i="6"/>
  <c r="D21" i="6"/>
  <c r="D52" i="6"/>
  <c r="D38" i="6"/>
  <c r="D29" i="6"/>
  <c r="D24" i="6"/>
  <c r="D46" i="6"/>
  <c r="D37" i="6"/>
  <c r="D28" i="6"/>
  <c r="D23" i="6"/>
  <c r="D14" i="6"/>
  <c r="D45" i="6"/>
  <c r="D36" i="6"/>
  <c r="D27" i="6"/>
  <c r="D22" i="6"/>
  <c r="D13" i="6"/>
  <c r="D25" i="6"/>
  <c r="D20" i="6"/>
  <c r="O24" i="6"/>
  <c r="O25" i="6" s="1"/>
  <c r="W24" i="6"/>
  <c r="W25" i="6" s="1"/>
  <c r="S24" i="6"/>
  <c r="S25" i="6" s="1"/>
  <c r="U24" i="6"/>
  <c r="U25" i="6" s="1"/>
  <c r="D48" i="3"/>
  <c r="D52" i="3"/>
  <c r="D56" i="3"/>
  <c r="D60" i="3"/>
  <c r="D64" i="3"/>
  <c r="D24" i="3"/>
  <c r="D116" i="2"/>
  <c r="D120" i="2"/>
  <c r="D124" i="2"/>
  <c r="D128" i="2"/>
  <c r="D132" i="2"/>
  <c r="D92" i="2"/>
  <c r="D70" i="2"/>
  <c r="D43" i="2"/>
  <c r="D37" i="2"/>
  <c r="D41" i="2"/>
  <c r="D29" i="2"/>
  <c r="D50" i="3"/>
  <c r="D58" i="3"/>
  <c r="D62" i="3"/>
  <c r="D23" i="3"/>
  <c r="D118" i="2"/>
  <c r="D122" i="2"/>
  <c r="D130" i="2"/>
  <c r="D90" i="2"/>
  <c r="D35" i="2"/>
  <c r="D33" i="2"/>
  <c r="D27" i="2"/>
  <c r="D51" i="3"/>
  <c r="D59" i="3"/>
  <c r="D45" i="3"/>
  <c r="D119" i="2"/>
  <c r="D127" i="2"/>
  <c r="D113" i="2"/>
  <c r="D68" i="2"/>
  <c r="D40" i="2"/>
  <c r="D49" i="3"/>
  <c r="D53" i="3"/>
  <c r="D57" i="3"/>
  <c r="D61" i="3"/>
  <c r="D65" i="3"/>
  <c r="D22" i="3"/>
  <c r="D117" i="2"/>
  <c r="D121" i="2"/>
  <c r="D125" i="2"/>
  <c r="D129" i="2"/>
  <c r="D133" i="2"/>
  <c r="D91" i="2"/>
  <c r="D71" i="2"/>
  <c r="D34" i="2"/>
  <c r="D38" i="2"/>
  <c r="D42" i="2"/>
  <c r="D30" i="2"/>
  <c r="D66" i="3"/>
  <c r="D54" i="3"/>
  <c r="D46" i="3"/>
  <c r="D134" i="2"/>
  <c r="D126" i="2"/>
  <c r="D114" i="2"/>
  <c r="D69" i="2"/>
  <c r="D39" i="2"/>
  <c r="D47" i="3"/>
  <c r="D55" i="3"/>
  <c r="D63" i="3"/>
  <c r="D21" i="3"/>
  <c r="D115" i="2"/>
  <c r="D123" i="2"/>
  <c r="D131" i="2"/>
  <c r="D89" i="2"/>
  <c r="D36" i="2"/>
  <c r="D28" i="2"/>
  <c r="E24" i="6"/>
  <c r="E25" i="6" s="1"/>
  <c r="E29" i="6"/>
  <c r="E30" i="6" s="1"/>
  <c r="E155" i="2"/>
  <c r="E7" i="7"/>
  <c r="I75" i="2"/>
  <c r="M75" i="2"/>
  <c r="U75" i="2"/>
  <c r="U152" i="2" s="1"/>
  <c r="G75" i="2"/>
  <c r="K75" i="2"/>
  <c r="K152" i="2" s="1"/>
  <c r="O75" i="2"/>
  <c r="O152" i="2" s="1"/>
  <c r="Q75" i="2"/>
  <c r="Q152" i="2" s="1"/>
  <c r="S75" i="2"/>
  <c r="S152" i="2" s="1"/>
  <c r="D156" i="2"/>
  <c r="D160" i="2"/>
  <c r="D155" i="2"/>
  <c r="D147" i="2"/>
  <c r="D142" i="2"/>
  <c r="D157" i="2"/>
  <c r="D78" i="2"/>
  <c r="D144" i="2"/>
  <c r="D158" i="2"/>
  <c r="O14" i="2"/>
  <c r="D145" i="2"/>
  <c r="M14" i="2"/>
  <c r="D159" i="2"/>
  <c r="G14" i="2"/>
  <c r="D19" i="2"/>
  <c r="D149" i="2"/>
  <c r="W14" i="2"/>
  <c r="S14" i="2"/>
  <c r="D143" i="2"/>
  <c r="Q14" i="2"/>
  <c r="D162" i="2"/>
  <c r="U14" i="2"/>
  <c r="D146" i="2"/>
  <c r="I14" i="2"/>
  <c r="K14" i="2"/>
  <c r="M152" i="2" l="1"/>
  <c r="G152" i="2"/>
  <c r="G144" i="2"/>
  <c r="G9" i="7" s="1"/>
  <c r="I152" i="2"/>
  <c r="I45" i="6"/>
  <c r="I46" i="6" s="1"/>
  <c r="I146" i="2" s="1"/>
  <c r="I11" i="7" s="1"/>
  <c r="I12" i="7" s="1"/>
  <c r="K45" i="6"/>
  <c r="K46" i="6" s="1"/>
  <c r="K146" i="2" s="1"/>
  <c r="K11" i="7" s="1"/>
  <c r="K12" i="7" s="1"/>
  <c r="O45" i="6"/>
  <c r="O46" i="6" s="1"/>
  <c r="O146" i="2" s="1"/>
  <c r="O11" i="7" s="1"/>
  <c r="O12" i="7" s="1"/>
  <c r="U45" i="6"/>
  <c r="U46" i="6" s="1"/>
  <c r="U146" i="2" s="1"/>
  <c r="U11" i="7" s="1"/>
  <c r="U12" i="7" s="1"/>
  <c r="S45" i="6"/>
  <c r="S46" i="6" s="1"/>
  <c r="S146" i="2" s="1"/>
  <c r="S149" i="2" s="1"/>
  <c r="G45" i="6"/>
  <c r="G46" i="6" s="1"/>
  <c r="G146" i="2" s="1"/>
  <c r="G11" i="7" s="1"/>
  <c r="M45" i="6"/>
  <c r="M46" i="6" s="1"/>
  <c r="M146" i="2" s="1"/>
  <c r="M11" i="7" s="1"/>
  <c r="M12" i="7" s="1"/>
  <c r="E156" i="2"/>
  <c r="U149" i="2"/>
  <c r="I149" i="2"/>
  <c r="Q149" i="2"/>
  <c r="E158" i="2"/>
  <c r="E10" i="7"/>
  <c r="Q12" i="7"/>
  <c r="E144" i="2"/>
  <c r="E149" i="2" s="1"/>
  <c r="W149" i="2"/>
  <c r="W12" i="7"/>
  <c r="E165" i="2"/>
  <c r="G149" i="2" l="1"/>
  <c r="S11" i="7"/>
  <c r="S12" i="7" s="1"/>
  <c r="K149" i="2"/>
  <c r="O149" i="2"/>
  <c r="E159" i="2"/>
  <c r="M149" i="2"/>
  <c r="G12" i="7"/>
  <c r="E157" i="2"/>
  <c r="E9" i="7"/>
  <c r="E12" i="7" s="1"/>
  <c r="E162" i="2" l="1"/>
</calcChain>
</file>

<file path=xl/comments1.xml><?xml version="1.0" encoding="utf-8"?>
<comments xmlns="http://schemas.openxmlformats.org/spreadsheetml/2006/main">
  <authors>
    <author>Aure Adell</author>
  </authors>
  <commentList>
    <comment ref="B6" authorId="0" shapeId="0">
      <text>
        <r>
          <rPr>
            <sz val="10"/>
            <color rgb="FF000000"/>
            <rFont val="Verdana"/>
            <family val="34"/>
          </rPr>
          <t xml:space="preserve">Seleziona il tipo di contratto per il quale ti stai proponendo: o un contratto di acquisto con diverse opzioni per la fornitura di cartucce e attività di manutenzione (incluse nell'offerta o condotte tramite altri contratti o con personale proprio); o un contratto di servizio come i contratti di leasing o noleggio in cui la fornitura di cartucce e la manutenzione fanno parte del canone di servizio.
</t>
        </r>
      </text>
    </comment>
    <comment ref="B7" authorId="0" shapeId="0">
      <text>
        <r>
          <rPr>
            <sz val="10"/>
            <color rgb="FF000000"/>
            <rFont val="Verdana"/>
            <family val="34"/>
          </rPr>
          <t>Selezionare il tipo di attrezzatura per la quale gli offerenti devono fornire informazioni in ciascuna colonna. Ciascun tipo è definito come nei Criteri GPP dell'UE rivisti, in linea con gli standard volontari ambientali esistenti per questo gruppo di prodotti (Energy Star, Nordic Swan e altri).</t>
        </r>
      </text>
    </comment>
    <comment ref="B8" authorId="0" shapeId="0">
      <text>
        <r>
          <rPr>
            <sz val="10"/>
            <color rgb="FF000000"/>
            <rFont val="Verdana"/>
            <family val="34"/>
          </rPr>
          <t>Seleziona la capacità di colore dell'attrezzatura. O in bianco e nero o a colori.</t>
        </r>
      </text>
    </comment>
    <comment ref="B9" authorId="0" shapeId="0">
      <text>
        <r>
          <rPr>
            <sz val="10"/>
            <color rgb="FF000000"/>
            <rFont val="Verdana"/>
            <family val="2"/>
          </rPr>
          <t xml:space="preserve">Se l'offerta o il lotto richiede più di un tipo di attrezzatura, specificare quale attrezzatura è considerata in ciascuna colonna ed etichettarle in linea con l'offerta (es. Stampante B / N ad alta velocità nella colonna E e Stampante B / N a bassa velocità nella colonna G ), in modo da poter definire i parametri LCC specifici per ciascuna attrezzatura e gli offerenti sanno per quale attrezzatura devono fornire i dati in ogni colonna del foglio di risposta dell'offerente.
</t>
        </r>
      </text>
    </comment>
    <comment ref="B15" authorId="0" shapeId="0">
      <text>
        <r>
          <rPr>
            <sz val="10"/>
            <color rgb="FF000000"/>
            <rFont val="Verdana"/>
            <family val="2"/>
          </rPr>
          <t>Numero di anni in cui calcolare e confrontare i costi del ciclo di vita delle diverse soluzioni. Nei contratti di acquisizione, dovrebbe essere equivalente alla durata media delle apparecchiature nell'organizzazione e nei contratti di servizio (come il leasing o il noleggio) dovrebbe essere la durata del contratto. Una durata più breve o un periodo di valutazione conferisce maggior peso al prezzo di acquisto, mentre una durata più lunga conferisce maggiore rilevanza ai costi operativi e di servizio.
Come riferimento può essere utilizzata una durata di 6 anni secondo il precedente strumento EU LCC basato sugli "EuP Preparatory studies. Imaging Equipment (Lot 4). Final report on Task 3 Consumer Behavior and Local Infrastructure" 2007.</t>
        </r>
      </text>
    </comment>
    <comment ref="B16" authorId="0" shapeId="0">
      <text>
        <r>
          <rPr>
            <sz val="10"/>
            <color rgb="FF000000"/>
            <rFont val="Verdana"/>
            <family val="2"/>
          </rPr>
          <t xml:space="preserve">Il tasso di sconto viene utilizzato per calcolare il valore attuale dei costi futuri.
Come riferimento, un tasso di sconto dell'1,8% può essere utilizzato per le apparecchiature per la riproduzione di immagini come raccomandato nel precedente strumento EU LCC basato su "EuP Preparatory studies. Imaging Equipment (Lot 4). Final Report on Task 5 Definition of Base Cases. 2007 ".
In alternativa, la direzione generale della Politica regionale e urbana della Commissione europea raccomanda di utilizzare, come regola generale, un tasso di sconto sociale del 5% come parametro di riferimento negli Stati membri della coesione e del 3% negli altri Stati membri.
Per un calcolo più semplice, imposta il tasso di sconto su 0.
</t>
        </r>
      </text>
    </comment>
    <comment ref="B20" authorId="0" shapeId="0">
      <text>
        <r>
          <rPr>
            <sz val="10"/>
            <color rgb="FF000000"/>
            <rFont val="Verdana"/>
            <family val="2"/>
          </rPr>
          <t>Utilizza l'aumento del prezzo medio dell'elettricità nel tuo paese o nella tua autorità (in base ai dati ufficiali e includendo tutte le tasse eccetto l'IVA e adeguato per eliminare l'effetto dell'inflazione).
Per un calcolo più semplice, impostare l'aumento del prezzo dell'elettricità su 0.</t>
        </r>
      </text>
    </comment>
    <comment ref="B23" authorId="0" shapeId="0">
      <text>
        <r>
          <rPr>
            <sz val="10"/>
            <color rgb="FF000000"/>
            <rFont val="Verdana"/>
            <family val="2"/>
          </rPr>
          <t>Inserisci il numero stimato di stampe in bianco e nero e / o a colori che ti aspetti di fare ogni anno in ogni macchina (unità).</t>
        </r>
      </text>
    </comment>
    <comment ref="B26" authorId="0" shapeId="0">
      <text>
        <r>
          <rPr>
            <sz val="10"/>
            <color rgb="FF000000"/>
            <rFont val="Verdana"/>
            <family val="2"/>
          </rPr>
          <t>Per considerare i costi operativi legati al consumo di toner o inchiostro, includere qui i costi delle cartucce di toner / inchiostro.
Lasciare vuoto se i costi delle cartucce fanno parte delle offerte degli offerenti.</t>
        </r>
      </text>
    </comment>
    <comment ref="B27" authorId="0" shapeId="0">
      <text>
        <r>
          <rPr>
            <sz val="10"/>
            <color rgb="FF000000"/>
            <rFont val="Verdana"/>
            <family val="34"/>
          </rPr>
          <t>Inserire i costi delle cartucce di toner / inchiostro richieste per le attrezzature proposte dagli offerenti, in base ai codici di riferimento della cartuccia che gli offerenti forniscono nella loro offerta.
Per ottenere i costi, chiedi al tuo attuale fornitore di cartucce un preventivo sul costo di quelle cartucce di toner / inchiostro che dovranno essere fornite se l'offerta viene aggiudicata.</t>
        </r>
      </text>
    </comment>
    <comment ref="B32" authorId="0" shapeId="0">
      <text>
        <r>
          <rPr>
            <sz val="10"/>
            <color rgb="FF000000"/>
            <rFont val="Verdana"/>
            <family val="34"/>
          </rPr>
          <t>Al fine di considerare i costi di manutenzione dell'attrezzatura, definire qui l'elenco delle parti principali da sostituire durante il periodo di valutazione ed i relativi costi di manutenzione.
Lasciare vuoto se tali costi fanno parte delle offerte degli offerenti o sono coperti da una garanzia per la durata del periodo di valutazione.</t>
        </r>
      </text>
    </comment>
    <comment ref="B33" authorId="0" shapeId="0">
      <text>
        <r>
          <rPr>
            <sz val="10"/>
            <color rgb="FF000000"/>
            <rFont val="Verdana"/>
            <family val="34"/>
          </rPr>
          <t>Inserire i costi di sostituzione di ogni parte in base alle attrezzature proposte dagli offerenti e ai codici di riferimento che forniscono nelle loro offerte per l'elenco dei pezzi di ricambio qui definito.
Per ottenere i costi, chiedi alla tua attuale società di manutenzione un preventivo su questi costi che dovranno essere pagati in caso di aggiudicazione dell'offerta.
Se la manutenzione viene eseguita dal vostro personale, chiedete al vostro attuale fornitore di pezzi di ricambio i costi di tali parti e calcolate i costi di sostituzione.
I costi dovrebbero includere i costi di manodopera, i costi dei pezzi di ricambio e i costi per gli strumenti necessari per l'attività.</t>
        </r>
      </text>
    </comment>
    <comment ref="B43" authorId="0" shapeId="0">
      <text>
        <r>
          <rPr>
            <sz val="10"/>
            <color rgb="FF000000"/>
            <rFont val="Verdana"/>
            <family val="2"/>
          </rPr>
          <t>Inserire altri costi di manutenzione (inclusi i costi di manodopera e materiali) per apparecchiatura aggiuntivi rispetto a quelli relativi alla sostituzione di parti effettuata dal proprio personale e / o tramite un diverso contratto già in essere in autorità.
Lasciare vuoto se queste altre attività di manutenzione fanno parte delle offerte dell'offerente.</t>
        </r>
      </text>
    </comment>
    <comment ref="B46" authorId="0" shapeId="0">
      <text>
        <r>
          <rPr>
            <sz val="10"/>
            <color rgb="FF000000"/>
            <rFont val="Verdana"/>
            <family val="34"/>
          </rPr>
          <t>Nei contratti di assistenza, definire i diversi tipi di servizi di stampa richiesti, comprese le scansioni o le copie se il costo è diverso, e il numero medio di ciascun tipo che prevedi di richiedere ogni anno in ciascuna macchina (unità).
Può essere semplice come: stampa in bianco e nero ea colori A4, copie in bianco e nero ea colori A4 e scansioni; ma definirli sulla base di contratti precedenti o di informazioni di mercato raccolte.</t>
        </r>
      </text>
    </comment>
    <comment ref="B68" authorId="0" shapeId="0">
      <text>
        <r>
          <rPr>
            <sz val="10"/>
            <color rgb="FF000000"/>
            <rFont val="Verdana"/>
            <family val="2"/>
          </rPr>
          <t>Inserisci qui altri costi una tantum che potresti avere all'inizio del contratto in relazione alle apparecchiature per la riproduzione di immagini indipendenti dalle offerte e non incluse nelle precedenti categorie di costi (es. Formazione del personale, configurazione delle apparecchiature, trasferimento, ecc.)</t>
        </r>
      </text>
    </comment>
    <comment ref="B69" authorId="0" shapeId="0">
      <text>
        <r>
          <rPr>
            <sz val="10"/>
            <color rgb="FF000000"/>
            <rFont val="Verdana"/>
            <family val="34"/>
          </rPr>
          <t>Inserire qui eventuali costi per assicurazioni, diritti o tasse (IVA esclusa in quanto le offerte devono essere valutate IVA esclusa) relativi all'approvvigionamento e all'utilizzo di apparecchiature per la riproduzione di immagini.
Lasciare vuoto se questi costi devono essere inclusi nelle offerte degli offerenti. In tal caso, specificarlo chiaramente nei documenti di gara.</t>
        </r>
      </text>
    </comment>
    <comment ref="B71" authorId="0" shapeId="0">
      <text>
        <r>
          <rPr>
            <sz val="10"/>
            <color rgb="FF000000"/>
            <rFont val="Verdana"/>
            <family val="2"/>
          </rPr>
          <t xml:space="preserve">Inserire qui altri costi annuali che potresti avere durante il contratto in relazione alle apparecchiature per la riproduzione di immagini indipendenti dalle offerte e non inclusi nelle precedenti categorie di costi (es. Formazione regolare, ecc.).
</t>
        </r>
      </text>
    </comment>
    <comment ref="B72" authorId="0" shapeId="0">
      <text>
        <r>
          <rPr>
            <sz val="10"/>
            <color rgb="FF000000"/>
            <rFont val="Verdana"/>
            <family val="2"/>
          </rPr>
          <t>Nei contratti di acquisto, includi il tasso di ammortamento dell'attrezzatura se prevedi di sostituirla e rivenderla alla fine del periodo di valutazione. Se non hai intenzione di farlo, lascia la cella vuota.
Se includi nell'offerta un valore di riacquisto dagli offerenti o un altro tipo di approccio basato sul valore residuo, dovrai modificare lo strumento o specificare come incorporerai tali informazioni nello strumento in questi diversi approcci.</t>
        </r>
      </text>
    </comment>
    <comment ref="B77" authorId="0" shapeId="0">
      <text>
        <r>
          <rPr>
            <sz val="10"/>
            <color rgb="FF000000"/>
            <rFont val="Verdana"/>
            <family val="34"/>
          </rPr>
          <t>Inserisci qui le emissioni di CO2-eq del tuo contratto di elettricità se vuoi includere le esternalità dei cambiamenti climatici associate al consumo di energia delle apparecchiature per la riproduzione di immagini e preferisci utilizzare le emissioni di CO2-eq della tua elettricità invece delle emissioni di CO2-eq del mix di elettricità del tuo paese fornito dallo strumento (vedi sopra).</t>
        </r>
      </text>
    </comment>
    <comment ref="B78" authorId="0" shapeId="0">
      <text>
        <r>
          <rPr>
            <sz val="10"/>
            <color rgb="FF000000"/>
            <rFont val="Verdana"/>
            <family val="2"/>
          </rPr>
          <t>È possibile utilizzare un costo di esternalità di 90 EUR / tonnellata CO2-eq (convertito nella valuta nazionale), come utilizzato in ""Ricardo-AEA. Update of the Handbook on External Costs of Transport”, 2014. Maggiori informazioni nelle definizioni e formule tab.</t>
        </r>
      </text>
    </comment>
    <comment ref="B82" authorId="0" shapeId="0">
      <text>
        <r>
          <rPr>
            <sz val="10"/>
            <color rgb="FF000000"/>
            <rFont val="Verdana"/>
            <family val="2"/>
          </rPr>
          <t>NON INSERIRE I DATI QUI. Le risposte degli offerenti vengono fornite nel "Foglio di risposta dell'offerente" e qui copiate automaticamente per calcolare l'LCC. Espandere tramite il pulsante [+] a sinistra.
Se nascondi qui alcuni elementi di costo perché non pertinenti, fai lo stesso nel "Foglio di risposta dell'offerente" per mantenere la stessa struttura e assicurarti che i dati vengano trasferiti correttamente.</t>
        </r>
      </text>
    </comment>
  </commentList>
</comments>
</file>

<file path=xl/comments2.xml><?xml version="1.0" encoding="utf-8"?>
<comments xmlns="http://schemas.openxmlformats.org/spreadsheetml/2006/main">
  <authors>
    <author>Aure Adell</author>
  </authors>
  <commentList>
    <comment ref="B14" authorId="0" shapeId="0">
      <text>
        <r>
          <rPr>
            <sz val="10"/>
            <color rgb="FF000000"/>
            <rFont val="Tahoma"/>
            <family val="2"/>
          </rPr>
          <t xml:space="preserve">Inserisci qui il nome e il modello dell'attrezzatura che proponi in base alla tua offerta.
</t>
        </r>
      </text>
    </comment>
    <comment ref="B21" authorId="0" shapeId="0">
      <text>
        <r>
          <rPr>
            <sz val="10"/>
            <color rgb="FF000000"/>
            <rFont val="Verdana"/>
            <family val="34"/>
          </rPr>
          <t>Inserire il costo per l'acquisizione dell'attrezzatura in base a tutti i requisiti fissati nei documenti di gara (caratteristiche, accessori, ecc.).</t>
        </r>
      </text>
    </comment>
    <comment ref="B22" authorId="0" shapeId="0">
      <text>
        <r>
          <rPr>
            <sz val="10"/>
            <color rgb="FF000000"/>
            <rFont val="Verdana"/>
            <family val="34"/>
          </rPr>
          <t xml:space="preserve">Inserire il costo per la consegna, installazione e avviamento dell'attrezzatura all'inizio del contratto in base a tutti i requisiti fissati nei documenti di gara. Lasciare vuoto se sono necessari come parte del costo di acquisizione.
</t>
        </r>
      </text>
    </comment>
    <comment ref="B23" authorId="0" shapeId="0">
      <text>
        <r>
          <rPr>
            <sz val="10"/>
            <color rgb="FF000000"/>
            <rFont val="Verdana"/>
            <family val="34"/>
          </rPr>
          <t xml:space="preserve">Inserire altri costi una tantum all'inizio del contratto richiesti o consentiti nei documenti di gara e offerti nella propria offerta (es. Garanzia estesa dell'attrezzatura).
</t>
        </r>
      </text>
    </comment>
    <comment ref="B24" authorId="0" shapeId="0">
      <text>
        <r>
          <rPr>
            <sz val="10"/>
            <color rgb="FF000000"/>
            <rFont val="Verdana"/>
            <family val="34"/>
          </rPr>
          <t xml:space="preserve">Inserire il costo annuale per i servizi richiesti nei documenti di gara relativi all'utilizzo dell'apparecchiature per la riproduzione di immagini
</t>
        </r>
      </text>
    </comment>
    <comment ref="B26" authorId="0" shapeId="0">
      <text>
        <r>
          <rPr>
            <sz val="10"/>
            <color rgb="FF000000"/>
            <rFont val="Verdana"/>
            <family val="34"/>
          </rPr>
          <t xml:space="preserve">In base al tipo di cartuccia di toner / inchiostro che si consiglia di utilizzare nell'apparecchiature per la riproduzione di immagini proposta nell'offerta, inserire il numero di pagine stampate o la resa che le cartucce possono fornire secondo lo standard o la norma definita nei documenti di gara.
Lasciare vuoto se la fornitura di cartucce è richiesta nei documenti di gara e quindi inclusa nei costi del servizio di cui sopra.
</t>
        </r>
      </text>
    </comment>
    <comment ref="B32" authorId="0" shapeId="0">
      <text>
        <r>
          <rPr>
            <sz val="10"/>
            <color rgb="FF000000"/>
            <rFont val="Verdana"/>
            <family val="2"/>
          </rPr>
          <t xml:space="preserve">In base all'elenco dei pezzi di ricambio definito dall'amministrazione aggiudicatrice, inserire qui la durata utile o la durata delle parti (in numero di pagine stampate prima della sostituzione) in base agli standard esistenti, ai risultati dei test o alle certificazioni.
Lasciare vuoto se la sostituzione di parti è richiesta nei documenti di gara e quindi inclusa nei costi del servizio di cui sopra.
</t>
        </r>
      </text>
    </comment>
    <comment ref="B45" authorId="0" shapeId="0">
      <text>
        <r>
          <rPr>
            <sz val="10"/>
            <color rgb="FF000000"/>
            <rFont val="Verdana"/>
            <family val="34"/>
          </rPr>
          <t xml:space="preserve">Inserire il costo o la tariffa del servizio fisso per articolo dell'apparecchiatura e anno - inclusi tutti i costi di manodopera e qualsiasi altra spesa per tutte le attività richieste per la corretta esecuzione del contratto non inclusi nel costo variabile per pagina definito di seguito.
</t>
        </r>
      </text>
    </comment>
    <comment ref="B46" authorId="0" shapeId="0">
      <text>
        <r>
          <rPr>
            <sz val="10"/>
            <color rgb="FF000000"/>
            <rFont val="Verdana"/>
            <family val="34"/>
          </rPr>
          <t xml:space="preserve">Inserire il costo per pagina delle diverse opzioni di stampa definite nei documenti di gara ed elencate di seguito.
</t>
        </r>
      </text>
    </comment>
    <comment ref="B66" authorId="0" shapeId="0">
      <text>
        <r>
          <rPr>
            <sz val="10"/>
            <color rgb="FF000000"/>
            <rFont val="Verdana"/>
            <family val="2"/>
          </rPr>
          <t xml:space="preserve">Specificare solo se il contratto include questa possibilità alla fine del periodo contrattuale.
</t>
        </r>
      </text>
    </comment>
    <comment ref="B69" authorId="0" shapeId="0">
      <text>
        <r>
          <rPr>
            <sz val="10"/>
            <color rgb="FF000000"/>
            <rFont val="Verdana"/>
            <family val="2"/>
          </rPr>
          <t>Fornire il consumo energetico dell'apparecchiature per la riproduzione di immagini nel consumo tipico di elettricità (valore TEC) settimanale calcolato in base allo standard definito nei documenti di gara.</t>
        </r>
      </text>
    </comment>
  </commentList>
</comments>
</file>

<file path=xl/sharedStrings.xml><?xml version="1.0" encoding="utf-8"?>
<sst xmlns="http://schemas.openxmlformats.org/spreadsheetml/2006/main" count="572" uniqueCount="325">
  <si>
    <t>%</t>
  </si>
  <si>
    <r>
      <rPr>
        <sz val="9"/>
        <rFont val="Arial"/>
        <family val="2"/>
        <charset val="1"/>
      </rPr>
      <t>kg CO</t>
    </r>
    <r>
      <rPr>
        <vertAlign val="subscript"/>
        <sz val="9"/>
        <rFont val="Arial"/>
        <family val="2"/>
        <charset val="1"/>
      </rPr>
      <t>2</t>
    </r>
    <r>
      <rPr>
        <sz val="9"/>
        <rFont val="Arial"/>
        <family val="2"/>
        <charset val="1"/>
      </rPr>
      <t>eq/kWh</t>
    </r>
  </si>
  <si>
    <t>kWh</t>
  </si>
  <si>
    <r>
      <rPr>
        <sz val="9"/>
        <rFont val="Arial"/>
        <family val="2"/>
        <charset val="1"/>
      </rPr>
      <t>kg CO</t>
    </r>
    <r>
      <rPr>
        <vertAlign val="subscript"/>
        <sz val="9"/>
        <rFont val="Arial"/>
        <family val="2"/>
        <charset val="1"/>
      </rPr>
      <t>2</t>
    </r>
    <r>
      <rPr>
        <sz val="9"/>
        <rFont val="Arial"/>
        <family val="2"/>
        <charset val="1"/>
      </rPr>
      <t>eq</t>
    </r>
  </si>
  <si>
    <t>Formula</t>
  </si>
  <si>
    <t>Austria</t>
  </si>
  <si>
    <t>EUR</t>
  </si>
  <si>
    <t>Bulgaria</t>
  </si>
  <si>
    <t>BGN</t>
  </si>
  <si>
    <t>CZK</t>
  </si>
  <si>
    <t>DKK</t>
  </si>
  <si>
    <t>Estonia</t>
  </si>
  <si>
    <t>HUF</t>
  </si>
  <si>
    <t>Malta</t>
  </si>
  <si>
    <t>PLN</t>
  </si>
  <si>
    <t>Romania</t>
  </si>
  <si>
    <t>RON</t>
  </si>
  <si>
    <t>Slovenia</t>
  </si>
  <si>
    <t>SEK</t>
  </si>
  <si>
    <t>GBP</t>
  </si>
  <si>
    <t xml:space="preserve">http://ec.europa.eu/environment/gpp/helpdesk.htm 
</t>
  </si>
  <si>
    <t>c</t>
  </si>
  <si>
    <r>
      <t>kg CO</t>
    </r>
    <r>
      <rPr>
        <vertAlign val="subscript"/>
        <sz val="9"/>
        <rFont val="Arial"/>
        <family val="2"/>
      </rPr>
      <t>2</t>
    </r>
    <r>
      <rPr>
        <sz val="9"/>
        <rFont val="Arial"/>
        <family val="2"/>
      </rPr>
      <t>eq/kWh</t>
    </r>
  </si>
  <si>
    <t>Scanner</t>
  </si>
  <si>
    <t>HRK</t>
  </si>
  <si>
    <t>https://ec.europa.eu/environment/gpp/lcc.htm</t>
  </si>
  <si>
    <r>
      <t>kg CO</t>
    </r>
    <r>
      <rPr>
        <vertAlign val="subscript"/>
        <sz val="11"/>
        <color theme="1"/>
        <rFont val="Arial"/>
        <family val="2"/>
      </rPr>
      <t>2</t>
    </r>
    <r>
      <rPr>
        <sz val="11"/>
        <color theme="1"/>
        <rFont val="Arial"/>
        <family val="2"/>
      </rPr>
      <t>/kWh</t>
    </r>
  </si>
  <si>
    <t>Scopo dello strumento</t>
  </si>
  <si>
    <t>Strumento LCC per l'approvvigionamento di apparecchiature per la riproduzione di immagini</t>
  </si>
  <si>
    <t>Introduzione</t>
  </si>
  <si>
    <r>
      <t xml:space="preserve">Questo strumento è stato progettato per valutare i costi del ciclo di vita delle apparecchiatureper la riproduzione di immagini, ovvero stampanti, fotocopiatrici, dispositivi multifunzionali e scanner commercializzati per uso ufficio o domestico, o entrambi, come definito nei Criteri GPP dell'UE rivisti per le apparecchiature per la riproduzione di immagini.
</t>
    </r>
    <r>
      <rPr>
        <sz val="11"/>
        <color rgb="FFC00000"/>
        <rFont val="Arial"/>
        <family val="2"/>
      </rPr>
      <t>Lo strumento non copre i duplicatori digitali e le macchine postali.</t>
    </r>
    <r>
      <rPr>
        <sz val="11"/>
        <rFont val="Arial"/>
        <family val="2"/>
      </rPr>
      <t xml:space="preserve">
</t>
    </r>
    <r>
      <rPr>
        <i/>
        <sz val="11"/>
        <rFont val="Arial"/>
        <family val="2"/>
      </rPr>
      <t xml:space="preserve"> Lo strumento è stato programmato per Microsoft Office 2010 ed è compatibile con LibreOffice 6.</t>
    </r>
  </si>
  <si>
    <t>Struttura dello strumento</t>
  </si>
  <si>
    <t xml:space="preserve">Lo strumento contiene sette schede o fogli:
</t>
  </si>
  <si>
    <r>
      <t>1)</t>
    </r>
    <r>
      <rPr>
        <b/>
        <sz val="11"/>
        <rFont val="Arial"/>
        <family val="2"/>
      </rPr>
      <t xml:space="preserve"> Introduzione</t>
    </r>
    <r>
      <rPr>
        <sz val="11"/>
        <rFont val="Arial"/>
        <family val="2"/>
        <charset val="1"/>
      </rPr>
      <t>, che delinea brevemente il contenuto dello strumento.</t>
    </r>
  </si>
  <si>
    <r>
      <t xml:space="preserve">3) </t>
    </r>
    <r>
      <rPr>
        <b/>
        <sz val="11"/>
        <color theme="1"/>
        <rFont val="Arial"/>
        <family val="2"/>
      </rPr>
      <t>Foglio di risposta dell'offerente</t>
    </r>
    <r>
      <rPr>
        <sz val="11"/>
        <color theme="1"/>
        <rFont val="Arial"/>
        <family val="2"/>
        <charset val="1"/>
      </rPr>
      <t xml:space="preserve">, dove gli offerenti forniscono, in modo standard, i dati necessari per calcolare i costi del ciclo di vita delle loro offerte. Le informazioni fornite in questa scheda vengono importate automaticamente nella scheda "Input e risultati LCC" per il calcolo dei costi del ciclo di vita. Quando si immettono i costi, l'IVA non deve essere inclusa.
</t>
    </r>
  </si>
  <si>
    <r>
      <t xml:space="preserve">4) </t>
    </r>
    <r>
      <rPr>
        <b/>
        <sz val="11"/>
        <rFont val="Arial"/>
        <family val="2"/>
      </rPr>
      <t>Risultati grafici</t>
    </r>
    <r>
      <rPr>
        <sz val="11"/>
        <rFont val="Arial"/>
        <family val="2"/>
      </rPr>
      <t xml:space="preserve">, questa scheda fornisce una rappresentazione grafica dei risultati LCC sotto forma di un grafico a barre che mostra il contributo di ciascuna categoria di costo al totale LCC di ogni tipo di apparecchiatura inclusa nello strumento. Se vuoi confrontare visivamente diverse offerte, dovrai inserire i risultati di ciascuna di esse in una colonna diversa per avere un output grafico delle diverse offerte.
</t>
    </r>
  </si>
  <si>
    <r>
      <t>5)</t>
    </r>
    <r>
      <rPr>
        <b/>
        <sz val="11"/>
        <rFont val="Arial"/>
        <family val="2"/>
      </rPr>
      <t xml:space="preserve"> Definizioni e formule</t>
    </r>
    <r>
      <rPr>
        <sz val="11"/>
        <rFont val="Arial"/>
        <family val="2"/>
      </rPr>
      <t xml:space="preserve">, questo foglio fornisce definizioni chiare per ogni parametro e formula utilizzati nello strumento. Le amministrazioni aggiudicatrici dovranno assicurarsi di specificare nei documenti di gara gli standard e il formato dei dati per garantire la coerenza tra le offerte (soprattutto in relazione al consumo di energia per il calcolo dei costi operativi).
</t>
    </r>
  </si>
  <si>
    <r>
      <t xml:space="preserve">6) </t>
    </r>
    <r>
      <rPr>
        <b/>
        <sz val="11"/>
        <color theme="1"/>
        <rFont val="Arial"/>
        <family val="2"/>
      </rPr>
      <t>Dati di riferimento</t>
    </r>
    <r>
      <rPr>
        <sz val="11"/>
        <color theme="1"/>
        <rFont val="Arial"/>
        <family val="2"/>
      </rPr>
      <t>, contiene i set di dati utilizzati per alcuni calcoli. Include la valuta e le emissioni di CO2-eq del mix elettrico nazionale per i paesi dell'UE, nonché il testo per i menu a discesa..</t>
    </r>
  </si>
  <si>
    <r>
      <t xml:space="preserve">7) </t>
    </r>
    <r>
      <rPr>
        <b/>
        <sz val="11"/>
        <color theme="1"/>
        <rFont val="Arial"/>
        <family val="2"/>
      </rPr>
      <t>Calcoli,</t>
    </r>
    <r>
      <rPr>
        <sz val="11"/>
        <color theme="1"/>
        <rFont val="Arial"/>
        <family val="2"/>
        <charset val="1"/>
      </rPr>
      <t xml:space="preserve"> questa scheda mostra i calcoli necessari per trasformare tutti i costi presenti e futuri in valore attuale netto.
</t>
    </r>
  </si>
  <si>
    <t>Come utilizzare lo strumento</t>
  </si>
  <si>
    <t>Nelle diverse schede vengono fornite le spiegazioni dei principali parametri necessari per il calcolo dell'LCC. Ulteriori informazioni sono disponibili nella scheda "Definizioni e formule". Alcuni dati si riferiscono ai requisiti della gara e agli standard specifici basati sui criteri GPP dell'UE. Assicurati di farne riferimento nei documenti di gara per garantire l'equa valutazione e la comparabilità dei risultati tra gli offerenti.
Le celle hanno codici colore differenti:</t>
  </si>
  <si>
    <t>Celle da riempire</t>
  </si>
  <si>
    <t>Celle riempite automaticamente con i dati di celle precedentemente riempite</t>
  </si>
  <si>
    <t>Celle da lasciare vuote in base alle selezioni precedenti</t>
  </si>
  <si>
    <r>
      <t xml:space="preserve">Celle con commenti che includono </t>
    </r>
    <r>
      <rPr>
        <b/>
        <sz val="11"/>
        <rFont val="Arial"/>
        <family val="2"/>
      </rPr>
      <t>informazioni pertinenti e dati di riferimento</t>
    </r>
    <r>
      <rPr>
        <sz val="11"/>
        <rFont val="Arial"/>
        <family val="2"/>
        <charset val="1"/>
      </rPr>
      <t xml:space="preserve"> (passa il mouse sopra per leggerli)</t>
    </r>
  </si>
  <si>
    <r>
      <t>In qualità di</t>
    </r>
    <r>
      <rPr>
        <b/>
        <u/>
        <sz val="11"/>
        <color theme="1"/>
        <rFont val="Arial"/>
        <family val="2"/>
      </rPr>
      <t xml:space="preserve"> AUTORITÀ AGGIUDICATRICE</t>
    </r>
    <r>
      <rPr>
        <sz val="11"/>
        <color theme="1"/>
        <rFont val="Arial"/>
        <family val="2"/>
        <charset val="1"/>
      </rPr>
      <t>, compilare solo le celle in b</t>
    </r>
    <r>
      <rPr>
        <b/>
        <sz val="11"/>
        <color theme="1"/>
        <rFont val="Arial"/>
        <family val="2"/>
      </rPr>
      <t>ianco nella sezione A della scheda "Input e risultati LCC"</t>
    </r>
    <r>
      <rPr>
        <sz val="11"/>
        <color theme="1"/>
        <rFont val="Arial"/>
        <family val="2"/>
        <charset val="1"/>
      </rPr>
      <t xml:space="preserve">. Le celle in </t>
    </r>
    <r>
      <rPr>
        <b/>
        <sz val="11"/>
        <color theme="1"/>
        <rFont val="Arial"/>
        <family val="2"/>
      </rPr>
      <t>grigio</t>
    </r>
    <r>
      <rPr>
        <sz val="11"/>
        <color theme="1"/>
        <rFont val="Arial"/>
        <family val="2"/>
        <charset val="1"/>
      </rPr>
      <t xml:space="preserve"> vengono completate o oscurate automaticamente in base alle informazioni di altre celle e schede. Ricorda che, per alcuni parametri, potresti non avere le informazioni e dovrai richiederle ad altri reparti della tua organizzazione o ad altri enti pubblici.
Se il contratto comprende apparecchiature da valutare con periodi di valutazione diversi a causa di una diversa frequenza di sostituzione, deve essere fornito uno strumento diverso per ogni caso.
Prima di rilasciare lo strumento come parte dei documenti di gara, proteggere tutti i fogli tranne il "Foglio di risposta degli offerenti" per consentire agli offerenti di fornire i propri dati ma evitare possibili modifiche indesiderate negli altri fogli.</t>
    </r>
    <r>
      <rPr>
        <sz val="11"/>
        <color rgb="FF1D9E9E"/>
        <rFont val="Arial"/>
        <family val="2"/>
      </rPr>
      <t xml:space="preserve"> Per proteggerli, seleziona un foglio alla volta e vai in alto </t>
    </r>
    <r>
      <rPr>
        <i/>
        <sz val="11"/>
        <color rgb="FF1D9E9E"/>
        <rFont val="Arial"/>
        <family val="2"/>
      </rPr>
      <t>Menu / Strumenti / Protezione / Proteggi foglio</t>
    </r>
    <r>
      <rPr>
        <sz val="11"/>
        <color rgb="FF1D9E9E"/>
        <rFont val="Arial"/>
        <family val="2"/>
      </rPr>
      <t xml:space="preserve"> e inserisci una password a tua scelta per proteggere il foglio.
</t>
    </r>
  </si>
  <si>
    <r>
      <t xml:space="preserve">In qualità di </t>
    </r>
    <r>
      <rPr>
        <b/>
        <u/>
        <sz val="11"/>
        <rFont val="Arial"/>
        <family val="2"/>
      </rPr>
      <t>OFFERENTE,</t>
    </r>
    <r>
      <rPr>
        <sz val="11"/>
        <rFont val="Arial"/>
        <family val="2"/>
      </rPr>
      <t xml:space="preserve"> compilare solo le </t>
    </r>
    <r>
      <rPr>
        <b/>
        <sz val="11"/>
        <rFont val="Arial"/>
        <family val="2"/>
      </rPr>
      <t xml:space="preserve">celle in bianco nel "Foglio di risposta dell'offerente" </t>
    </r>
    <r>
      <rPr>
        <sz val="11"/>
        <rFont val="Arial"/>
        <family val="2"/>
      </rPr>
      <t xml:space="preserve">(che vengono copiate automaticamente nella sezione B della scheda "Input e risultati LCC") e proteggere il foglio per evitare modifiche indesiderate da parte dell'amministrazione aggiudicatrice </t>
    </r>
    <r>
      <rPr>
        <sz val="11"/>
        <color rgb="FF1D9E9E"/>
        <rFont val="Arial"/>
        <family val="2"/>
      </rPr>
      <t xml:space="preserve">Per fare ciò, seleziona il foglio e vai in alto </t>
    </r>
    <r>
      <rPr>
        <i/>
        <sz val="11"/>
        <color rgb="FF1D9E9E"/>
        <rFont val="Arial"/>
        <family val="2"/>
      </rPr>
      <t>Menu / Strumenti / Protezione / Proteggi foglio</t>
    </r>
    <r>
      <rPr>
        <sz val="11"/>
        <color rgb="FF1D9E9E"/>
        <rFont val="Arial"/>
        <family val="2"/>
      </rPr>
      <t xml:space="preserve"> e inserisci una password a tua scelta per proteggere il foglio. </t>
    </r>
  </si>
  <si>
    <t>Per ulteriori informazioni su come utilizzare lo strumento e sui passaggi da seguire per compilarlo durante un processo di approvvigionamento, scaricare la Guida per l'utente allo strumento di determinazione dei costi del ciclo di vita per gli appalti pubblici verdi di apparecchiature per la riproduzione di immagini qui:</t>
  </si>
  <si>
    <r>
      <t xml:space="preserve">EC GPP Helpdesk
</t>
    </r>
    <r>
      <rPr>
        <sz val="11"/>
        <rFont val="Arial"/>
        <family val="2"/>
        <charset val="1"/>
      </rPr>
      <t xml:space="preserve">
Per qualsiasi domanda sullo strumento LCC, contattare l'Helpdesk per gli appalti pubblici verdi della Commissione europea. Maggiori informazioni su:</t>
    </r>
  </si>
  <si>
    <t>Input e risultati LCC</t>
  </si>
  <si>
    <t>In qualità di autorità pubblica, ricordati di inserire i dati solo nelle celle BIANCHE nella sezione A. Clicca sul pulsante [+] in alto per confrontare / definire fino a 10 prodotti.</t>
  </si>
  <si>
    <t>A. Dati forniti dall'amministrazione aggiudicatrice: parametri comuni per il calcolo dei costi del ciclo di vita</t>
  </si>
  <si>
    <t>Identificazione dell'attrezzatura:</t>
  </si>
  <si>
    <t>Tipo di contratto:</t>
  </si>
  <si>
    <t>Tipo di attrezzatura:</t>
  </si>
  <si>
    <t>Capacità di stampa a colori:</t>
  </si>
  <si>
    <t>Riferimento dell'attrezzatura nell'offerta:</t>
  </si>
  <si>
    <t>Parametri di base per i calcoli di LCC:</t>
  </si>
  <si>
    <t>Nazione:</t>
  </si>
  <si>
    <t>Valuta:</t>
  </si>
  <si>
    <t>Tasso di sconto (opzionale):</t>
  </si>
  <si>
    <t>Parametri di base per il calcolo dei costi di esercizio, manutenzione e servizio:</t>
  </si>
  <si>
    <t>Prezzo dell'elettricità:</t>
  </si>
  <si>
    <t>Aumento prezzo annuo elettricità (opzionale):</t>
  </si>
  <si>
    <t>Nei contratti di acquisto</t>
  </si>
  <si>
    <t>Stampa in bianco e nero</t>
  </si>
  <si>
    <t>Stampe a colori</t>
  </si>
  <si>
    <t>Costi della cartuccia dell'autorità:</t>
  </si>
  <si>
    <t>Costo del toner nero / cartuccia d'inchiostro</t>
  </si>
  <si>
    <t>Costo del toner blu / cartuccia d'inchiostro</t>
  </si>
  <si>
    <t>Costo del toner giallo / cartuccia d'inchiostro</t>
  </si>
  <si>
    <t>Costo del toner magenta / cartuccia d'inchiostro</t>
  </si>
  <si>
    <t>Spese di manutenzione dell'Autorità:</t>
  </si>
  <si>
    <t>Pezzo di ricambio 1: …</t>
  </si>
  <si>
    <t>Pezzo di ricambio 6:...</t>
  </si>
  <si>
    <t>Pezzo di ricambio 5: …</t>
  </si>
  <si>
    <t>Pezzo di ricambio 4: ...</t>
  </si>
  <si>
    <t>Pezzo di ricambio 3: …</t>
  </si>
  <si>
    <t>Pezzo di ricambio 2: ...</t>
  </si>
  <si>
    <t>Pezzo di ricambio 7: …</t>
  </si>
  <si>
    <t>Pezzo di ricambio 8: ...</t>
  </si>
  <si>
    <t>Pezzo di ricambio 9: …</t>
  </si>
  <si>
    <t>Pezzo di ricambio10: ...</t>
  </si>
  <si>
    <t>Altre spese di manutenzione condotte da personale proprio o tramite contratto diverso</t>
  </si>
  <si>
    <t>Nei contratti di servizio</t>
  </si>
  <si>
    <t>Stampa / Copia / Scansione in …</t>
  </si>
  <si>
    <t>Altri costi dell'autorità (facoltativo):</t>
  </si>
  <si>
    <t>Altri costi una tantum iniziali</t>
  </si>
  <si>
    <t>Assicurazione, tasse e commissioni</t>
  </si>
  <si>
    <t>Costi per interessi</t>
  </si>
  <si>
    <t>Altri costi annuali</t>
  </si>
  <si>
    <t>Tasso di deprezzamento del valore residuo del prodotto (nei contratti di acquisto)</t>
  </si>
  <si>
    <t>Parametri di base per il calcolo dei costi di esternalità ambientale (facoltativo):</t>
  </si>
  <si>
    <t>Emissioni di CO2-eq del mix elettrico nazionale</t>
  </si>
  <si>
    <t>o</t>
  </si>
  <si>
    <t>Inserisci le emissioni di CO2 eq del tuo contratto di elettricità</t>
  </si>
  <si>
    <t>Costo di CO2-eq</t>
  </si>
  <si>
    <t>B. Dati forniti dagli offerenti: informazioni sulla loro offerta (fornite ATTRAVERSO IL FOGLIO DI RISPOSTA DEGLI OFFERENTI)</t>
  </si>
  <si>
    <t>Non inserire i dati qui, questi dati provengono automaticamente dal "Foglio di risposta dell'offerente".</t>
  </si>
  <si>
    <t>Descrizione dell'attrezzatura:</t>
  </si>
  <si>
    <t>Nome e modello dell'attrezzatura</t>
  </si>
  <si>
    <t>Numero di unità da fornire (se definito dall'offerente</t>
  </si>
  <si>
    <t>Offerta economica e altri parametri di costo suddivisi per:</t>
  </si>
  <si>
    <t>Costo di acquisizione (cfr. Capitolato d'oneri)</t>
  </si>
  <si>
    <t>Costo di consegna, installazione e avviamento (cfr. Capitolato d'oneri)</t>
  </si>
  <si>
    <t>Altri costi una tantum all'inizio del contratto (cfr. Capitolato d'oneri)</t>
  </si>
  <si>
    <t>Costo del servizio (cfr. Capitolato d'oneri)</t>
  </si>
  <si>
    <t>Resa delle cartucce:</t>
  </si>
  <si>
    <t>Resa in pagine della cartuccia di toner / inchiostro nero</t>
  </si>
  <si>
    <t>Resa in pagine della cartuccia di toner / inchiostro blu</t>
  </si>
  <si>
    <t>Resa in pagine della cartuccia di toner / inchiostro giallo</t>
  </si>
  <si>
    <t>Resa in pagine della cartuccia di toner / inchiostro magenta</t>
  </si>
  <si>
    <t>Vita utile dei pezzi di ricambio:</t>
  </si>
  <si>
    <t>Commissione di servizio fissa per attrezzatura (cfr. Capitolato d'oneri)</t>
  </si>
  <si>
    <t>Costo di acquisto dell'attrezzatura a fine contratto (solo se previsto in gara)</t>
  </si>
  <si>
    <t>Consumo di energia in valore TEC (consumo tipico di elettricità)</t>
  </si>
  <si>
    <t xml:space="preserve"> C. Risultati LCC (per tipo di apparecchiatura e in totale)</t>
  </si>
  <si>
    <t>Costi di investimento (acquisizione e installazione)</t>
  </si>
  <si>
    <t>Costi energetici</t>
  </si>
  <si>
    <t>Costi di servizio, stampa e manutenzione</t>
  </si>
  <si>
    <t>Altri costi</t>
  </si>
  <si>
    <t>Costi delle esternalità</t>
  </si>
  <si>
    <t>Valore residuo</t>
  </si>
  <si>
    <t>Costi di investimento totali (acquisizione e installazione)</t>
  </si>
  <si>
    <t>Costi operativi totali</t>
  </si>
  <si>
    <t>Costi totali di servizio, stampa e manutenzione</t>
  </si>
  <si>
    <t>Totale altri costi</t>
  </si>
  <si>
    <t>Costo totale esternalità</t>
  </si>
  <si>
    <t>Valore residuo totale</t>
  </si>
  <si>
    <t>unità</t>
  </si>
  <si>
    <t>anni</t>
  </si>
  <si>
    <t>pagine / anno.unità</t>
  </si>
  <si>
    <t>pagine / cartuccia</t>
  </si>
  <si>
    <t>pagine</t>
  </si>
  <si>
    <t>kWh/settimana.unità</t>
  </si>
  <si>
    <t>Costo del ciclo di vita</t>
  </si>
  <si>
    <t>Consumo energetico</t>
  </si>
  <si>
    <t>Emissioni di CO2 eq</t>
  </si>
  <si>
    <t>Costo totale del ciclo di vita</t>
  </si>
  <si>
    <t>Consumo energetico totale</t>
  </si>
  <si>
    <t>Emissioni totali di CO2-eq</t>
  </si>
  <si>
    <t>Foglio di risposta dell'offerente</t>
  </si>
  <si>
    <t>Descrizione dell'attrezzatura</t>
  </si>
  <si>
    <t>Numero di unità da fornire (se definito dall'amministrazione aggiudicatrice):</t>
  </si>
  <si>
    <t>Nome e modello dell'attrezzatura:</t>
  </si>
  <si>
    <t>Numero di unità da fornire (se definito dall'offerente):</t>
  </si>
  <si>
    <t>Dati per valutare l'offerta economica sulla base di LCC ed essere ammissibili per l'aggiudicazione dell'appalto</t>
  </si>
  <si>
    <t>Costi di servizio annuali (vedi capitolato d'oneri)</t>
  </si>
  <si>
    <t>Consumo energetico dell'apparecchiatura per la riproduzione di immagini:</t>
  </si>
  <si>
    <t>Definizioni e formule</t>
  </si>
  <si>
    <t>Elemento strumento</t>
  </si>
  <si>
    <t>Descrizione</t>
  </si>
  <si>
    <t>Dati forniti dall'amministrazione aggiudicatrice: parametri comuni per il calcolo dei costi del ciclo di vita:</t>
  </si>
  <si>
    <t>Tipo di attrezzatura</t>
  </si>
  <si>
    <t>Capacità di stampa a colori</t>
  </si>
  <si>
    <t>Riferimento dell'attrezzatura nell'offerta</t>
  </si>
  <si>
    <t>Numero di unità da fornire (se definito dall'amministrazione aggiudicatrice)</t>
  </si>
  <si>
    <t>Tipo di contratto</t>
  </si>
  <si>
    <t>Menu a tendina per selezionare il tipo di attrezzatura che sarà considerata in ogni colonna dello strumento in base ai documenti di gara. Lo strumento può essere utilizzato per diversi tipi di attrezzatura purché i parametri di base siano gli stessi (es. Periodo di valutazione). Se sono diversi, è necessario fornire strumenti diversi per ogni set di parametri di base.</t>
  </si>
  <si>
    <t xml:space="preserve">Menu a tendina per selezionare il tipo di capacità di stampa a colori dell'apparecchiatura. Può essere in bianco e nero o a colori. Ciò influenza le informazioni da fornire sulle cartucce di toner / inchiostro nei contratti di acquisto.
 </t>
  </si>
  <si>
    <t>Nazione</t>
  </si>
  <si>
    <t>Periodo di valutazione LCC</t>
  </si>
  <si>
    <t>Tasso di sconto</t>
  </si>
  <si>
    <t>Valuta</t>
  </si>
  <si>
    <t>Menu a tendina per selezionare il Paese in cui fornire automaticamente la valuta e per ottenere le emissioni medie di CO2 del mix elettrico nazionale (in base ai dati inclusi nella scheda Dati di riferimento).</t>
  </si>
  <si>
    <t xml:space="preserve">Fornito automaticamente in base al paese.
</t>
  </si>
  <si>
    <t>Numero di anni su cui calcolare i costi del ciclo di vita. Nei contratti di acquisto, dovrebbe essere equivalente alla durata media delle apparecchiature nella tua organizzazione; nei contratti di servizio dovrebbe essere la durata del contratto. Una durata più breve o un periodo di valutazione conferisce maggior peso al prezzo di acquisto, mentre una durata più lunga conferisce maggiore rilevanza ai costi operativi e di servizio. Si noti che nei contratti di acquisto, lo strumento presume che i costi dei servizi inclusi nelle offerte degli offerenti saranno pagati per l'intero periodo di valutazione ai fini del calcolo.
Come riferimento può essere utilizzata una durata di 6 anni secondo il precedente strumento EU LCC basato sugli "EuP Preparatory studies. Imaging Equipment (Lot 4). Final report on Task 3 Consumer Behavior and Local Infrastructure" 2007.</t>
  </si>
  <si>
    <t xml:space="preserve">Come riferimento, un tasso di sconto dell'1,8% può essere utilizzato per le apparecchiature  per la riproduzione di immagini come raccomandato nel precedente strumento EU LCC basato su "EuP Preparatory studies. Imaging Equipment (Lot 4). Final Report on Task 5 Definition of Base Cases" 2007 .
In alternativa, la Direzione generale della Politica regionale e urbana della Commissione europea raccomanda di utilizzare, come regola generale, un tasso di sconto sociale del 5% come parametro di riferimento negli Stati membri della coesione e del 3% negli altri Stati membri.
Per un calcolo più semplice, imposta il tasso di sconto su 0.
</t>
  </si>
  <si>
    <t>Per trasformare i costi futuri in valore attuale, vengono utilizzati 3 fattori nello strumento per trasformare i costi futuri puntuali o i costi annualizzati che si verificano durante il periodo di valutazione. Questi sono i seguenti:</t>
  </si>
  <si>
    <t>Prezzo dell'elettricità</t>
  </si>
  <si>
    <t>Aumento del prezzo annuale dell'elettricità</t>
  </si>
  <si>
    <t xml:space="preserve">Costo della fornitura di energia elettrica, tutte le tasse e le spese incluse eccetto IVA (valuta / kWh). Serve per calcolare i costi operativi legati al consumo energetico dell'apparecchiature per la riproduzione di immagini.
  </t>
  </si>
  <si>
    <t xml:space="preserve">Nei contratti di acquisto:
</t>
  </si>
  <si>
    <t>Numero di stampe:
- in bianco e nero
- a colori</t>
  </si>
  <si>
    <t>Costo della cartuccia dell'autorità per i diversi colori (nero, blu, giallo e magenta)</t>
  </si>
  <si>
    <t>Costi di manutenzione dell'Autorità (elenco delle parti da sostituire e costi di sostituzione)</t>
  </si>
  <si>
    <t xml:space="preserve">Nei contratti di servizio:
</t>
  </si>
  <si>
    <t>Tipo di servizi di stampa e domanda stimata per ciascuno di essi</t>
  </si>
  <si>
    <t>Altri elementi di costo da parte dell'autorità:</t>
  </si>
  <si>
    <t>Costi sostenuti all'inizio del contratto dall'amministrazione aggiudicatrice indipendentemente dalle offerte e non inclusi nelle precedenti categorie di costi (ad esempio formazione del personale, configurazione delle apparecchiature, trasferimento, ecc.).</t>
  </si>
  <si>
    <t>Costi a carico dell'amministrazione aggiudicatrice dovuti a assicurazione, tasse e altri costi associati all'acquisizione e all'uso di apparecchiature per la riproduzione di immagini (IVA esclusa in quanto le offerte devono essere valutate IVA esclusa). Lasciare vuoto se questi elementi di costo sono inclusi nel prezzo di acquisto del prodotto o nella commissione di servizio offerta dagli offerenti.</t>
  </si>
  <si>
    <t>Costi stimati sostenuti tramite una terza parte (solitamente un istituto finanziario) per finanziare l'appalto.</t>
  </si>
  <si>
    <t xml:space="preserve">Costi sostenuti annualmente dall'amministrazione aggiudicatrice indipendentemente dalle offerte e non inclusi nelle precedenti categorie di costi (ad esempio corsi di formazione regolari, ecc.).
</t>
  </si>
  <si>
    <t>Tasso di deprezzamento</t>
  </si>
  <si>
    <t xml:space="preserve">Tasso al quale l'apparecchiatura riduce il suo valore a causa alle normali dinamiche di utilizzo e di mercato. Nei contratti di acquisto, le autorità dovrebbero includere il tasso di deprezzamento dell'attrezzatura se intendono sostituire e vendere l'attrezzatura alla fine del periodo di valutazione. In caso contrario, la cella dovrebbe essere lasciata vuota.
Se l'offerta include un valore di riscatto da parte degli offerenti o un altro tipo di approccio basato sul valore residuo, le autorità dovranno adeguare lo strumento o specificare come tali informazioni saranno incorporate nello strumento in questi diversi approcci.
 </t>
  </si>
  <si>
    <t>Parametri di base per il calcolo delle esternalità ambientali (costi di esternalità):</t>
  </si>
  <si>
    <t>Dati forniti dagli offerenti tramite il foglio di risposta dell'offerente: informazioni sulla loro offerta</t>
  </si>
  <si>
    <t>Nome e modello di ogni apparecchiatura offerta dall'offerente nella sua offerta e valutata con lo strumento LCC.</t>
  </si>
  <si>
    <t>Numero di unità da fornire (se definito dall'offerente)</t>
  </si>
  <si>
    <t>Numero di ciascun tipo di apparecchiature per la riproduzione di immagini da consegnare / installare dagli offerenti in base alle loro offerte.
Questo campo deve essere lasciato vuoto se il numero di unità è definito dall'amministrazione aggiudicatrice nei documenti di gara.</t>
  </si>
  <si>
    <t>Costo di acquisizione</t>
  </si>
  <si>
    <t>Costo dell'investimento iniziale per l'acquisto dell'attrezzatura in base a tutti i requisiti fissati nei documenti di gara (caratteristiche, accessori, ecc.).</t>
  </si>
  <si>
    <t>Costo di consegna, installazione e avviamento</t>
  </si>
  <si>
    <t>Costo per la consegna, l'installazione e l'avviamento delle apparecchiature all'inizio del contratto in base a tutti i requisiti stabiliti nei documenti di gara. Devono essere lasciati vuoti se sono richiesti come parte del costo di acquisizione.</t>
  </si>
  <si>
    <t>Altri costi una tantum all'inizio del contratto</t>
  </si>
  <si>
    <t>Altri costi una tantum all'inizio del contratto richiesti o consentiti nei documenti di gara e proposti dagli offerenti nelle loro offerte (es. Garanzia estesa dell'attrezzatura).</t>
  </si>
  <si>
    <t>Costo del servizio annuale</t>
  </si>
  <si>
    <t xml:space="preserve">Costo per i servizi annuali richiesti nei documenti di gara relativi all'uso dell'apparecchiature per la riproduzione di immagini (potrebbe includere la manutenzione del software e dell'hardware, riparazioni, aggiornamenti, ecc.).
 </t>
  </si>
  <si>
    <t>Rendimento delle cartucce di toner / inchiostro</t>
  </si>
  <si>
    <r>
      <t xml:space="preserve">Resa, ovvero il numero di pagine stampate per cartuccia che la cartuccia di toner / inchiostro consigliata dagli offerenti per essere utilizzata nell'apparecchiature per la riproduzione di immagini proposta nell'offerta può produrre. La resa deve essere misurata e riportata secondo lo standard o la norma definita nei documenti di gara. Ciò è necessario per stimare i costi di stampa dell'attrezzatura.
Queste celle devono essere lasciate vuote se la fornitura di cartucce fa parte delle offerte degli offerenti come richiesto nei documenti di gara e quindi inclusa nel costo del servizio di cui sopra.
</t>
    </r>
    <r>
      <rPr>
        <sz val="11"/>
        <color rgb="FFFF0000"/>
        <rFont val="Arial"/>
        <family val="2"/>
      </rPr>
      <t xml:space="preserve">
</t>
    </r>
    <r>
      <rPr>
        <sz val="11"/>
        <rFont val="Arial"/>
        <family val="2"/>
      </rPr>
      <t xml:space="preserve"> </t>
    </r>
  </si>
  <si>
    <t>Vita utile dei pezzi di ricambio</t>
  </si>
  <si>
    <t xml:space="preserve">Durata utile o durata delle parti principali che necessitano di sostituzione regolare per la manutenzione dell'apparecchiatura di imaging, definita dall'amministrazione aggiudicatrice nello strumento. Nell'offerta, gli offerenti devono fornire i codici di riferimento di ciascuna delle parti elencate per l'attrezzatura proposta insieme alla loro durata, espressa in numero di pagine stampate prima della sostituzione e calcolata sulla base di standard, test o certificazioni esistenti.
Queste celle devono essere lasciate vuote se la sostituzione di parti è richiesta nei documenti di gara e quindi è inclusa nel costo del servizio di cui sopra.
</t>
  </si>
  <si>
    <t>Commissione di servizio fissa</t>
  </si>
  <si>
    <t>Costo o tariffa del servizio fisso per unità di apparecchiatura e anno, inclusi tutti i costi di manodopera e qualsiasi altra spesa per tutte le attività richieste per la corretta esecuzione del contratto non inclusi nel costo per pagina (di seguito).</t>
  </si>
  <si>
    <t>Costo per pagina</t>
  </si>
  <si>
    <t>Costo del servizio variabile o commissione pagata per pagina stampata in base alle diverse opzioni di stampa definite dall'amministrazione aggiudicatrice nei documenti e nello strumento di gara.</t>
  </si>
  <si>
    <t>Costo di acquisto a fine contratto</t>
  </si>
  <si>
    <t>Prezzo di acquisto dell'attrezzatura al termine del contratto di servizio, se previsto nei documenti di gara.</t>
  </si>
  <si>
    <t>Consumo energetico dell'apparecchiature per la riproduzione di immagini:</t>
  </si>
  <si>
    <r>
      <t xml:space="preserve">Consumo di energia in Consumo tipico di elettricità settimanale (TEC in kWh / settimana) dell' apparecchiature per la riproduzione di immagini come definito e calcolato in base allo standard definito nei documenti di gara. Ciò è necessario per calcolare i costi operativi legati al consumo energetico delle apparecchiature per la riproduzione di immagini.
I criteri GPP dell'UE richiedono di calcolare il valore TEC Voluntary Agreement on Imaging Equipment (Industry Voluntary Agreement to improve the environmental performance of imaging equipment placed on the EU market). Questo accordo, così come i principali marchi di qualità ecologica europei, basa il proprio fabbisogno energetico sull'ultima versione dello standard Energy Star (versione 3.0), in quanto è lo standard più ampiamente disponibile per l'efficienza energetica in questo settore internazionale.
Questi dati possono essere trovati o nella scheda tecnica del prodotto o nel database dei prodotti Energy Star (https://www.energystar.gov/productfinder/)
</t>
    </r>
    <r>
      <rPr>
        <sz val="11"/>
        <rFont val="Arial"/>
        <family val="2"/>
      </rPr>
      <t xml:space="preserve">
</t>
    </r>
  </si>
  <si>
    <t>Risultati per colonna (tipo di apparecchiature per la riproduzione di immagini)</t>
  </si>
  <si>
    <t xml:space="preserve">In un contratto di acquisto, acquisizione, installazione e altri costi una tantum all'inizio del contratto.
Nei contratti di servizio, questi costi saranno in bianco a meno che l'acquisizione di attrezzature alla fine del contratto non sia prevista nei documenti di gara. In questo caso, tali costi saranno equivalenti al prezzo di acquisto al termine del contratto (ipotizzato alla fine del periodo di valutazione) espresso in valore attuale netto.
 </t>
  </si>
  <si>
    <t>Costo annuo cumulativo dovuto al consumo energetico di ciascun tipo di apparecchiature per la riproduzione di immagini durante il periodo di valutazione espresso in valore attuale netto.</t>
  </si>
  <si>
    <t>Valore dell'apparecchiature per la riproduzione di immagini acquisita in termini di percentuale di deprezzamento del suo valore iniziale alla fine del periodo di valutazione. Questo valore è negativo e riduce il costo totale del ciclo di vita poiché si presume che le apparecchiature possano essere vendute alla fine del periodo di valutazione.</t>
  </si>
  <si>
    <t xml:space="preserve">Costi totali di ciascun tipo di apparecchiatura per la riproduzione di immagini durante il periodo di valutazione.
 </t>
  </si>
  <si>
    <t xml:space="preserve">Consumo energetico di ciascun tipo di apparecchiatura per la riproduzione di immagini durante il periodo di valutazione (kWh) calcolato sulla base del consumo energetico annuale.
 </t>
  </si>
  <si>
    <t>Costi di investimento totali</t>
  </si>
  <si>
    <t>Costi energetici totali</t>
  </si>
  <si>
    <t>Costi di investimento aggregati per tutte le apparecchiature per la riproduzione di immagini incluse nello strumento.</t>
  </si>
  <si>
    <t>Risultati aggregati per tutte le apparecchiature per la riproduzione di immagini incluse nello strumento</t>
  </si>
  <si>
    <t>Altri costi aggregati per tutte le apparecchiature per la riproduzione di immagini incluse nello strumento.</t>
  </si>
  <si>
    <t xml:space="preserve">Impatto climatico aggregato di tutte le apparecchiature per la riproduzione di immagini incluse nello strumento
 </t>
  </si>
  <si>
    <t xml:space="preserve">Consumo energetico aggregato per tutte le apparecchiature per la riproduzione di immagini incluse nello strumento.
 </t>
  </si>
  <si>
    <t xml:space="preserve">Costi aggregati del ciclo di vita per tutte le apparecchiature per la riproduzione di immagini incluse nello strumento.
 </t>
  </si>
  <si>
    <t>Valore residuo aggregato per tutte le apparecchiature per la riproduzione di immagini incluse nello strumento.</t>
  </si>
  <si>
    <t xml:space="preserve">Costi di esternalità aggregati per tutte le apparecchiature per la riproduzione di immagini incluse nello strumento.
 </t>
  </si>
  <si>
    <t>Risultati grafici</t>
  </si>
  <si>
    <t>C. Risultati</t>
  </si>
  <si>
    <t>Costi di investimento (sottraendo il valore residuo)</t>
  </si>
  <si>
    <t>Totale</t>
  </si>
  <si>
    <t>Dati di riferimento</t>
  </si>
  <si>
    <t>Elenco dei paesi</t>
  </si>
  <si>
    <t>[CLICCA PER SCEGLIERE]</t>
  </si>
  <si>
    <t>Belgio</t>
  </si>
  <si>
    <t>Croazia</t>
  </si>
  <si>
    <t>Cipro</t>
  </si>
  <si>
    <t>Repubblica Ceca</t>
  </si>
  <si>
    <t>Danimarca</t>
  </si>
  <si>
    <t>Finlandia</t>
  </si>
  <si>
    <t>Francia</t>
  </si>
  <si>
    <t>Germania</t>
  </si>
  <si>
    <t>Grecia</t>
  </si>
  <si>
    <t>Ungheria</t>
  </si>
  <si>
    <t>Irlanda</t>
  </si>
  <si>
    <t>Italia</t>
  </si>
  <si>
    <t>Lettonia</t>
  </si>
  <si>
    <t>Lituania</t>
  </si>
  <si>
    <t>Lussemburgo</t>
  </si>
  <si>
    <t>Olanda</t>
  </si>
  <si>
    <t>Polonia</t>
  </si>
  <si>
    <t>Portogallo</t>
  </si>
  <si>
    <t>Slovacchia</t>
  </si>
  <si>
    <t>Spagna</t>
  </si>
  <si>
    <t>Svezia</t>
  </si>
  <si>
    <t>Regno Unito</t>
  </si>
  <si>
    <t>Elenco delle valute</t>
  </si>
  <si>
    <t>Fonte: Thinkstep AG (2014-2021): LCI datasets for EU Environmental Footprinting (EF) implementation 2014-2021. Environmental Footprint (EF) secondary data sets version EF 2.0, Electricity grid mix 1kV-60kV; AC, technology mix; consumption mix, at consumer; 1kV - 60kV, grid mix - LCIA results EF-Climate Change, reference year 2012, 34960d4d-af62-43a0-aa76-adc5fcf57246, version 18.07.025. http://lcdn.thinkstep.com/Node/. Retrieved on 12 November 2019.</t>
  </si>
  <si>
    <t>Contratto di acquisto</t>
  </si>
  <si>
    <t>Contratto di servizio</t>
  </si>
  <si>
    <t>Stampante</t>
  </si>
  <si>
    <t>Dispositivo multifunzionale</t>
  </si>
  <si>
    <t>Fotocopiatrice</t>
  </si>
  <si>
    <t>Calcoli</t>
  </si>
  <si>
    <t>Coefficienti di calcolo</t>
  </si>
  <si>
    <t>Fattore del valore attuale generale</t>
  </si>
  <si>
    <t>Fattore del valore attuale dell'energia</t>
  </si>
  <si>
    <t>Costi energetici per unità</t>
  </si>
  <si>
    <t>Consumo energetico annuo per unità</t>
  </si>
  <si>
    <t>Costi energetici annuali per unità</t>
  </si>
  <si>
    <t>Costi energetici durante il periodo di valutazione in valore netto attuale per unità</t>
  </si>
  <si>
    <t>kWh / anno.unità</t>
  </si>
  <si>
    <t>Costi di servizio, stampa e manutenzione per unità</t>
  </si>
  <si>
    <t>Costi di stampa annuali per unità</t>
  </si>
  <si>
    <t>Costi di manutenzione annuali legati alla sostituzione delle parti per unità</t>
  </si>
  <si>
    <t>Altre spese di manutenzione annuali da parte dell'autorità per unità</t>
  </si>
  <si>
    <t>Altri costi annuali di servizio / manutenzione da parte dell'offerente per unità</t>
  </si>
  <si>
    <t>Costi annui totali di servizio, stampa e manutenzione per unità</t>
  </si>
  <si>
    <t>Costi annui totali di servizio, stampa e manutenzione durante il periodo di valutazione in valore netto attuale per unità</t>
  </si>
  <si>
    <t>Costi di servizio fissi annuali per unità</t>
  </si>
  <si>
    <t>Costi di servizio variabili annuali per unità</t>
  </si>
  <si>
    <t>Costi di servizio annuali totali per unità</t>
  </si>
  <si>
    <t>Costi di servizio annuali totali durante il periodo di valutazione in valore netto attuale per unità</t>
  </si>
  <si>
    <t>Altri costi per unità</t>
  </si>
  <si>
    <t>Altri costi iniziali una tantum per unità</t>
  </si>
  <si>
    <t>Altri costi annuali per unità</t>
  </si>
  <si>
    <t>Altri costi annuali durante il periodo di valutazione in valore netto attuale per unità</t>
  </si>
  <si>
    <t>Totale altri costi durante il periodo di valutazione in valore netto attuale per unità</t>
  </si>
  <si>
    <t>Costi di esternalità per unità</t>
  </si>
  <si>
    <t>Costi annuali di esternalità per unità</t>
  </si>
  <si>
    <t>Costi di esternalità durante il periodo di valutazione in valore netto attuale</t>
  </si>
  <si>
    <t>Valore residuo per unità</t>
  </si>
  <si>
    <t>Costi di investimento (esclusi installazione e altri costi iniziali)</t>
  </si>
  <si>
    <t>Valore residuo alla fine del periodo di valutazione in valore netto attuale</t>
  </si>
  <si>
    <r>
      <rPr>
        <b/>
        <sz val="12"/>
        <color theme="1"/>
        <rFont val="Arial"/>
        <family val="2"/>
      </rPr>
      <t>Emissioni di CO</t>
    </r>
    <r>
      <rPr>
        <b/>
        <vertAlign val="subscript"/>
        <sz val="12"/>
        <color theme="1"/>
        <rFont val="Arial"/>
        <family val="2"/>
      </rPr>
      <t>2-eq</t>
    </r>
    <r>
      <rPr>
        <b/>
        <sz val="12"/>
        <color theme="1"/>
        <rFont val="Arial"/>
        <family val="2"/>
      </rPr>
      <t xml:space="preserve"> del mix elettrico nazionale</t>
    </r>
  </si>
  <si>
    <r>
      <t xml:space="preserve">TENERE PRESENTE che lo strumento deve mantenere la sua struttura precisa affinché le formule e i calcoli funzionino. Pertanto, ricorda di:
- Lasciare la struttura del foglio di lavoro così com'è.
- Non eliminare celle / righe / colonne. Se non si richiedono dati in determinati campi, è possibile nascondere le righe / colonne non necessarie. Puoi farlo utilizzando i segni [+/-] sui margini sinistro e superiore o nel menu </t>
    </r>
    <r>
      <rPr>
        <i/>
        <sz val="11"/>
        <color rgb="FFC00000"/>
        <rFont val="Arial"/>
        <family val="2"/>
      </rPr>
      <t>Formato.</t>
    </r>
    <r>
      <rPr>
        <sz val="11"/>
        <color rgb="FFC00000"/>
        <rFont val="Arial"/>
        <family val="2"/>
      </rPr>
      <t xml:space="preserve">
- Non aggiungere celle / righe / colonne.
- Immettere i dati solo nei campi previsti.
</t>
    </r>
  </si>
  <si>
    <r>
      <t xml:space="preserve">Suggeriamo di lasciare tutte le schede visibili per garantire la trasparenza. Ma se in una gara d'appalto vuoi nasconderne alcuni, proteggili prima per evitare modifiche (vedi come sotto) e nasconderli in seguito:
  - In Microsoft Office, seleziona il foglio che desideri nascondere e vai in alto </t>
    </r>
    <r>
      <rPr>
        <i/>
        <sz val="11"/>
        <color rgb="FF1D9E9E"/>
        <rFont val="Arial"/>
        <family val="2"/>
      </rPr>
      <t>Menu / Formato / Foglio / Nascondi</t>
    </r>
    <r>
      <rPr>
        <sz val="11"/>
        <color rgb="FF1D9E9E"/>
        <rFont val="Arial"/>
        <family val="2"/>
      </rPr>
      <t xml:space="preserve">.
  - In LibreOffice, selezionando il foglio che vuoi nascondere e vai in alto </t>
    </r>
    <r>
      <rPr>
        <i/>
        <sz val="11"/>
        <color rgb="FF1D9E9E"/>
        <rFont val="Arial"/>
        <family val="2"/>
      </rPr>
      <t>Menu / Foglio / Nascondi</t>
    </r>
    <r>
      <rPr>
        <sz val="11"/>
        <color rgb="FF1D9E9E"/>
        <rFont val="Arial"/>
        <family val="2"/>
      </rPr>
      <t xml:space="preserve">.
Per visualizzarli fai lo stesso ma fai clic su </t>
    </r>
    <r>
      <rPr>
        <i/>
        <sz val="11"/>
        <color rgb="FF1D9E9E"/>
        <rFont val="Arial"/>
        <family val="2"/>
      </rPr>
      <t>Scopri</t>
    </r>
    <r>
      <rPr>
        <sz val="11"/>
        <color rgb="FF1D9E9E"/>
        <rFont val="Arial"/>
        <family val="2"/>
      </rPr>
      <t xml:space="preserve"> e seleziona il foglio che desideri mostrare dall'elenco fornito.</t>
    </r>
  </si>
  <si>
    <t>Colore</t>
  </si>
  <si>
    <t>Bianco &amp; Nero</t>
  </si>
  <si>
    <t>Periodo di valutazione del LCC:</t>
  </si>
  <si>
    <t>Costi di investimento</t>
  </si>
  <si>
    <r>
      <rPr>
        <sz val="11"/>
        <rFont val="Arial"/>
        <family val="2"/>
      </rPr>
      <t>Aumento medio del prezzo dell'elettricità nel tuo paese o autorità. Dovrebbe includere tutte le tasse e commissioni non recuperabili ed essere adeguato per eliminare</t>
    </r>
    <r>
      <rPr>
        <i/>
        <sz val="11"/>
        <rFont val="Arial"/>
        <family val="2"/>
      </rPr>
      <t xml:space="preserve"> l'effetto dell'inflazione. Per i dati nazionali è possibile esaminare i dati statistici ufficiali (disponibili ad esempio su Eurostat-  Database by Theme/Environment and Energy/Energy (nrg)/Energy statistics - prices of natural gas and electricity (nrg_price)/Electricity price for non-household consumers (nrg_pc_205)</t>
    </r>
    <r>
      <rPr>
        <sz val="11"/>
        <rFont val="Arial"/>
        <family val="2"/>
      </rPr>
      <t xml:space="preserve">; per la cifra della tua organizzazione, potresti consultare le bollette dell'elettricità passate, ad esempio per gli ultimi 5 anni e aggiustare per eliminare l'effetto dell'inflazione.
Per un calcolo più semplice, impostare l'aumento del prezzo annuale dell'elettricità su 0.
</t>
    </r>
  </si>
  <si>
    <t xml:space="preserve">Menu a tendina per selezionare il tipo di contratto per il quale viene utilizzato lo strumento. Può trattarsi sia di un contratto di acquisto con diverse opzioni per la fornitura di cartucce e attività di manutenzione - sia incluso nell'offerta nell'ambito della risposta dell'offerente (contratto misto) o condotto tramite altri contratti o con proprio personale-; o contratti di servizio come contratti di leasing o affitto in cui la fornitura di cartucce e la manutenzione dell'attrezzatura fanno parte del canone di servizio.
 </t>
  </si>
  <si>
    <t>Breve identificativo dell'attrezzatura che verrà considerata in ciascuna colonna dello strumento in base ai documenti di gara o al lotto da valutare con lo strumento. Ad esempio, se l'offerta include stampanti in bianco e nero ad alta e bassa velocità, assegnare una colonna per ogni tipo di apparecchiatura ed etichettarle di conseguenza (ad es. stampante in bianco e nero ad alta velocità e stampante in bianco e nero a bassa velocità in modo da poter fornire i parametri LCC specifici per ogni apparecchiatura e gli offerenti sanno per quale apparecchiatura fornire i dati in ciascuna colonna del foglio di risposta degli offerenti.</t>
  </si>
  <si>
    <t xml:space="preserve">Numero di ciascun tipo di apparecchiatura per la riproduzione di immagini che deve essere consegnato / installato dagli offerenti come definito nei documenti di gara.
Questo campo deve essere lasciato vuoto se il numero di macchine deve essere proposto dagli offerenti nelle loro offerte.
 </t>
  </si>
  <si>
    <t>Numero stimato di stampe in bianco e nero e / o a colori che l'autorità prevede di eseguire ogni anno su ciascuna macchina (unità). Ciò, unitamente alla resa e al costo delle cartucce di toner / inchiostro, consente di stimare i costi operativi relativi all'utilizzo di cartucce di toner / inchiostro.</t>
  </si>
  <si>
    <t>Costi delle cartucce toner / inchiostro necessarie per il funzionamento delle apparecchiature proposte nelle risposte degli offerenti. Questo è necessario per stimare i costi operativi legati al consumo di toner o inchiostro.
Poiché l'attrezzatura che verrà proposta è sconosciuta all'amministrazione aggiudicatrice prima della presentazione delle offerte, questi costi devono essere inseriti durante la fase di aggiudicazione utilizzando un approccio oggettivo. Ad esempio, nell'offerta, gli offerenti devono fornire i codici di riferimento del toner o delle cartucce d'inchiostro per l'attrezzatura proposta. Sulla base di questi, l'amministrazione aggiudicatrice deve 1) chiedere al suo attuale fornitore di cartucce un preventivo sul costo di quelle cartucce di toner / inchiostro che dovranno essere fornite in caso di aggiudicazione dell'offerta; e 2) inserire tali costi nello strumento.
Queste celle devono essere lasciate vuote se la fornitura di cartucce fa parte delle offerte degli offerenti come richiesto nei documenti di gara e, quindi, inclusa nella loro tariffa di servizio.</t>
  </si>
  <si>
    <t>Elenco delle parti principali da sostituire regolarmente per la manutenzione delle apparecchiature per la riproduzione di immaginie relativi costi. Ciò è necessario per stimare i costi di manutenzione dell'attrezzatura associata alla sostituzione delle parti.
Poiché l'attrezzatura che verrà proposta è sconosciuta all'amministrazione aggiudicatrice prima della presentazione delle offerte, questi costi devono essere inseriti durante la fase di aggiudicazione utilizzando un approccio oggettivo. Ad esempio, nell'offerta, gli offerenti devono fornire i codici di riferimento di ciascuna delle parti elencate per l'attrezzatura proposta. Sulla base di questi, l'amministrazione aggiudicatrice deve 1) chiedere alla sua attuale società di manutenzione un preventivo su questi costi che dovrà essere pagato in caso di aggiudicazione dell'offerta; e 2) inserire tali costi nello strumento. Se la manutenzione è condotta dal personale dell'autorità, l'amministrazione aggiudicatrice deve chiedere al suo attuale fornitore di pezzi di ricambio i costi di tali parti e calcolare i costi di sostituzione, che dovrebbero includere i costi di manodopera, i costi dei pezzi di ricambio e i costi di tutti gli strumenti necessari per l'attività.
Queste celle devono essere lasciate vuote se la fornitura di parti e la loro sostituzione fa parte delle risposte degli offerenti come richiesto nei documenti di gara e quindi incluse nel loro canone di servizio.</t>
  </si>
  <si>
    <t>Altri costi di manutenzione (inclusi i costi di manodopera e materiale) per apparecchiatura aggiuntivi rispetto a quelli relativi alla sostituzione di parti effettuata dal personale dell'autorità e / o tramite un diverso contratto già in essere nell'autorità.
Questi costi dovrebbero essere lasciati vuoti se fanno parte delle risposte degli offerenti come richiesto nei documenti di gara e quindi inclusi nella loro commissione di servizio.</t>
  </si>
  <si>
    <t>Elenco dei tipi di servizi di stampa che le amministrazioni aggiudicatrici potrebbero richiedere come parte del servizio - comprese scansioni o copie se il prezzo è diverso - e il numero medio di ciascuno di essi che si prevede sarà richiesto ogni anno per ciascuna macchina (o unità).
Può essere semplice come: stampa in bianco e nero e a colori A4, copie in bianco e nero ea colori A4 e scansioni; o differenziando con o senza pinzatura, in base a un tempo di risposta di quattro o otto ore, ecc. Le amministrazioni aggiudicatrici dovrebbero definire i diversi tipi e le richieste medie sulla base dei contratti precedenti e delle informazioni di mercato raccolte.</t>
  </si>
  <si>
    <r>
      <t>Fattore di emissione del mix elettrico nazionale (in kg C</t>
    </r>
    <r>
      <rPr>
        <vertAlign val="subscript"/>
        <sz val="11"/>
        <rFont val="Arial"/>
        <family val="2"/>
      </rPr>
      <t>O2-eq</t>
    </r>
    <r>
      <rPr>
        <sz val="11"/>
        <rFont val="Arial"/>
        <family val="2"/>
        <charset val="1"/>
      </rPr>
      <t xml:space="preserve"> / kWh) fornito automaticamente in base al paese selezionato. Viene utilizzato per calcolare l'impatto climatico o esternalità (emissioni totali di CO</t>
    </r>
    <r>
      <rPr>
        <vertAlign val="subscript"/>
        <sz val="11"/>
        <rFont val="Arial"/>
        <family val="2"/>
      </rPr>
      <t>2-eq</t>
    </r>
    <r>
      <rPr>
        <sz val="11"/>
        <rFont val="Arial"/>
        <family val="2"/>
        <charset val="1"/>
      </rPr>
      <t xml:space="preserve">) dovuto al consumo di elettricità degli impianti. La fonte è: </t>
    </r>
    <r>
      <rPr>
        <i/>
        <sz val="11"/>
        <color theme="1"/>
        <rFont val="Arial"/>
        <family val="2"/>
      </rPr>
      <t>thinkstep AG (2014-2021): LCI datasets for EU Environmental Footprinting (EF) implementation 2014-2021. Environmental Footprint (EF) secondary data sets version EF 2.0, Electricity grid mix 1kV-60kV; AC, technology mix; consumption mix, at consumer; 1kV - 60kV, grid mix - LCIA results EF-Climate Change, reference year 2012, 34960d4d-af62-43a0-aa76-adc5fcf57246, version 18.07.025.</t>
    </r>
    <r>
      <rPr>
        <sz val="11"/>
        <color theme="1"/>
        <rFont val="Arial"/>
        <family val="2"/>
      </rPr>
      <t xml:space="preserve"> http://lcdn.thinkstep.com/Node/. (12 Novembre 2019).
 </t>
    </r>
  </si>
  <si>
    <r>
      <t>Emissioni di CO</t>
    </r>
    <r>
      <rPr>
        <vertAlign val="subscript"/>
        <sz val="11"/>
        <rFont val="Arial"/>
        <family val="2"/>
      </rPr>
      <t>2-eq</t>
    </r>
    <r>
      <rPr>
        <sz val="11"/>
        <rFont val="Arial"/>
        <family val="2"/>
        <charset val="1"/>
      </rPr>
      <t xml:space="preserve"> del mix elettrico nazionale</t>
    </r>
  </si>
  <si>
    <r>
      <t>Emissioni di CO</t>
    </r>
    <r>
      <rPr>
        <vertAlign val="subscript"/>
        <sz val="11"/>
        <rFont val="Arial"/>
        <family val="2"/>
      </rPr>
      <t>2 eq</t>
    </r>
    <r>
      <rPr>
        <sz val="11"/>
        <rFont val="Arial"/>
        <family val="2"/>
        <charset val="1"/>
      </rPr>
      <t xml:space="preserve"> del tuo contratto di elettricità</t>
    </r>
  </si>
  <si>
    <r>
      <t>Costo di CO</t>
    </r>
    <r>
      <rPr>
        <vertAlign val="subscript"/>
        <sz val="11"/>
        <rFont val="Arial"/>
        <family val="2"/>
      </rPr>
      <t>2-eq</t>
    </r>
  </si>
  <si>
    <r>
      <t>Fattore per monetizzare, cioè trasformare l'esternalità climatica (emissioni di CO</t>
    </r>
    <r>
      <rPr>
        <vertAlign val="subscript"/>
        <sz val="11"/>
        <rFont val="Arial"/>
        <family val="2"/>
      </rPr>
      <t>2-eq</t>
    </r>
    <r>
      <rPr>
        <sz val="11"/>
        <rFont val="Arial"/>
        <family val="2"/>
        <charset val="1"/>
      </rPr>
      <t>) in costo. A livello UE, una relazione per la DG Trasporti sull “Update of the Handbook on External Costs of Transport”di Ricardo-AEA del 2014 propone un valore centrale di 90 EUR / tonnellata (prezzi 2010) da un range tra 48-168 EURO. In alcuni paesi, il governo potrebbe fornire altre cifre. Specificare i costi per l'esternalità ai cambiamenti climatici assicurandosi che il dato utilizzato sia in linea con i requisiti definiti nell'articolo 68.2 della Direttiva 2014/24 / UE. Lo strumento propone di utilizzare i 90 EUR / tonnellata come riferimento (adeguati ai prezzi correnti e alla valuta nazionale se applicabile).</t>
    </r>
    <r>
      <rPr>
        <sz val="11"/>
        <color rgb="FFFF0000"/>
        <rFont val="Arial"/>
        <family val="2"/>
        <charset val="1"/>
      </rPr>
      <t xml:space="preserve">
</t>
    </r>
  </si>
  <si>
    <r>
      <t>Fattore di emissione della propria fornitura elettrica (in Kg CO</t>
    </r>
    <r>
      <rPr>
        <vertAlign val="subscript"/>
        <sz val="11"/>
        <rFont val="Arial"/>
        <family val="2"/>
      </rPr>
      <t>2-eq</t>
    </r>
    <r>
      <rPr>
        <sz val="11"/>
        <rFont val="Arial"/>
        <family val="2"/>
        <charset val="1"/>
      </rPr>
      <t xml:space="preserve"> / kWh). Se specificato, saranno utilizzati al posto del mix nazionale per calcolare le esternalità climatiche associate al consumo energetico delle apparecchiature per la riproduzione di immagini.</t>
    </r>
  </si>
  <si>
    <t>Consumo di energia nel Consumo tipico  di elettricità (valore TEC) settimanale.</t>
  </si>
  <si>
    <t>Costi annuali cumulativi di assistenza, stampa e manutenzione per ciascun tipo di apparecchiature per la riproduzione di immagini durante il periodo di valutazione espressi in valore attuale netto.</t>
  </si>
  <si>
    <t>Altri costi una tantum iniziali e costi annuali cumulativi per ciascun tipo di apparecchiature per la riproduzione di immagini dovuti ad assicurazione, tasse, interessi e altri costi annuali durante il periodo di valutazione espressi in valore attuale netto.</t>
  </si>
  <si>
    <r>
      <t>Costi di esternalità annuali cumulativi per ciascun tipo di apparecchiatura per la riproduzione di immagini durante il periodo di valutazione espressi in valore attuale netto.
Secondo la Direttiva 2014/24 / UE, i costi di esternalità sono costi imputati a esternalità ambientali legate a un prodotto, servizio o lavoro durante il suo ciclo di vita (articolo 68). Nello strumento, l'unica esternalità inclusa è l'impatto del cambiamento climatico associato alle emissioni di CO</t>
    </r>
    <r>
      <rPr>
        <vertAlign val="subscript"/>
        <sz val="11"/>
        <rFont val="Arial"/>
        <family val="2"/>
      </rPr>
      <t>2-eq</t>
    </r>
    <r>
      <rPr>
        <sz val="11"/>
        <rFont val="Arial"/>
        <family val="2"/>
        <charset val="1"/>
      </rPr>
      <t xml:space="preserve"> dovute al consumo energetico dei prodotti durante il loro utilizzo.
  </t>
    </r>
  </si>
  <si>
    <r>
      <t>Emissioni di CO</t>
    </r>
    <r>
      <rPr>
        <b/>
        <vertAlign val="subscript"/>
        <sz val="11"/>
        <rFont val="Arial"/>
        <family val="2"/>
      </rPr>
      <t>2 eq</t>
    </r>
  </si>
  <si>
    <r>
      <t>Impatto climatico di ciascun tipo di apparecchiatura per la riproduzione di immagini durante il periodo di valutazione (kg CO</t>
    </r>
    <r>
      <rPr>
        <vertAlign val="subscript"/>
        <sz val="11"/>
        <rFont val="Arial"/>
        <family val="2"/>
      </rPr>
      <t>2-eq</t>
    </r>
    <r>
      <rPr>
        <sz val="11"/>
        <rFont val="Arial"/>
        <family val="2"/>
        <charset val="1"/>
      </rPr>
      <t>) calcolato in base al consumo energetico dei prodotti (kWh) e al fattore di emissione della fonte energetica (kg CO</t>
    </r>
    <r>
      <rPr>
        <vertAlign val="subscript"/>
        <sz val="11"/>
        <rFont val="Arial"/>
        <family val="2"/>
      </rPr>
      <t>2-eq</t>
    </r>
    <r>
      <rPr>
        <sz val="11"/>
        <rFont val="Arial"/>
        <family val="2"/>
        <charset val="1"/>
      </rPr>
      <t xml:space="preserve"> / kWh).
 </t>
    </r>
  </si>
  <si>
    <t>Costi energetici aggregati per tutte le apparecchiature per la riproduzione di immagini incluse nello strumento.</t>
  </si>
  <si>
    <t>Costi aggregati di assistenza, stampa e manutenzione per tutte le apparecchiature per la riproduzione di immagini incluse nello strumento.</t>
  </si>
  <si>
    <r>
      <t>Emissioni totali di CO</t>
    </r>
    <r>
      <rPr>
        <b/>
        <vertAlign val="subscript"/>
        <sz val="11"/>
        <rFont val="Arial"/>
        <family val="2"/>
      </rPr>
      <t>2-eq</t>
    </r>
  </si>
  <si>
    <r>
      <t>2)</t>
    </r>
    <r>
      <rPr>
        <b/>
        <sz val="11"/>
        <rFont val="Arial"/>
        <family val="2"/>
      </rPr>
      <t xml:space="preserve"> Input e risultati LCC</t>
    </r>
    <r>
      <rPr>
        <sz val="11"/>
        <rFont val="Arial"/>
        <family val="2"/>
      </rPr>
      <t xml:space="preserve">, dove vengono compilati i parametri e le informazioni LCC e presentati i risultati.
In questa scheda le amministrazioni aggiudicatrici devono specificare il tipo di contratto per la gara di appalto (un contratto di acquisto con diverse modalità possibili per la fornitura di cartucce e la manutenzione, o un contratto di servizio che include la fornitura di cartucce e attività di manutenzione) e devono fornire i parametri di base per i calcoli (durata del contratto, periodo di valutazione, tasso di sconto, ecc.). I dati degli offerenti vengono integrati automaticamente dal "Foglio di risposta dell'offerente" (vedi sotto) e i risultati LCC sono presentati per ogni prodotto offerto e in totale. Se si modifica questa scheda nascondendo i parametri di costo che non sono rilevanti per il contratto specifico, è necessario nascondere anche le righe e le colonne pertinenti nel foglio di risposta dell'offerente per garantire la coerenza. Quando si immettono i costi, l'IVA non deve essere inclusa.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</si>
</sst>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000"/>
    <numFmt numFmtId="166" formatCode="_-* #,##0.000000\ _€_-;\-* #,##0.000000\ _€_-;_-* &quot;-&quot;??\ _€_-;_-@_-"/>
    <numFmt numFmtId="167" formatCode="0.0%"/>
  </numFmts>
  <fonts count="68"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vertAlign val="subscript"/>
      <sz val="9"/>
      <name val="Arial"/>
      <family val="2"/>
      <charset val="1"/>
    </font>
    <font>
      <sz val="11"/>
      <color rgb="FFC00000"/>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5"/>
      <name val="Arial"/>
      <family val="2"/>
      <charset val="1"/>
    </font>
    <font>
      <b/>
      <sz val="10"/>
      <name val="Arial"/>
      <family val="2"/>
      <charset val="1"/>
    </font>
    <font>
      <sz val="11"/>
      <color theme="1"/>
      <name val="Arial"/>
      <family val="2"/>
    </font>
    <font>
      <sz val="11"/>
      <color theme="1"/>
      <name val="Arial"/>
      <family val="2"/>
      <charset val="1"/>
    </font>
    <font>
      <b/>
      <sz val="11"/>
      <color theme="1"/>
      <name val="Arial"/>
      <family val="2"/>
    </font>
    <font>
      <sz val="11"/>
      <name val="Arial"/>
      <family val="2"/>
    </font>
    <font>
      <u/>
      <sz val="10"/>
      <color theme="10"/>
      <name val="Verdana"/>
      <family val="2"/>
    </font>
    <font>
      <sz val="10"/>
      <name val="Verdana"/>
      <family val="2"/>
    </font>
    <font>
      <sz val="22"/>
      <color theme="5"/>
      <name val="Arial"/>
      <family val="2"/>
      <charset val="1"/>
    </font>
    <font>
      <i/>
      <sz val="11"/>
      <name val="Arial"/>
      <family val="2"/>
    </font>
    <font>
      <sz val="11"/>
      <color rgb="FF1D9E9E"/>
      <name val="Arial"/>
      <family val="2"/>
    </font>
    <font>
      <i/>
      <sz val="11"/>
      <color rgb="FF1D9E9E"/>
      <name val="Arial"/>
      <family val="2"/>
    </font>
    <font>
      <b/>
      <u/>
      <sz val="11"/>
      <color theme="1"/>
      <name val="Arial"/>
      <family val="2"/>
    </font>
    <font>
      <b/>
      <u/>
      <sz val="11"/>
      <name val="Arial"/>
      <family val="2"/>
    </font>
    <font>
      <b/>
      <sz val="11"/>
      <name val="Arial"/>
      <family val="2"/>
    </font>
    <font>
      <sz val="10"/>
      <color rgb="FF000000"/>
      <name val="Verdana"/>
      <family val="2"/>
    </font>
    <font>
      <sz val="10"/>
      <color rgb="FF000000"/>
      <name val="Verdana"/>
      <family val="34"/>
    </font>
    <font>
      <b/>
      <sz val="10"/>
      <name val="Verdana"/>
      <family val="2"/>
    </font>
    <font>
      <sz val="11"/>
      <color theme="0"/>
      <name val="Arial"/>
      <family val="2"/>
      <charset val="1"/>
    </font>
    <font>
      <sz val="9"/>
      <name val="Verdana"/>
      <family val="2"/>
    </font>
    <font>
      <sz val="9"/>
      <name val="Arial"/>
      <family val="2"/>
    </font>
    <font>
      <vertAlign val="subscript"/>
      <sz val="9"/>
      <name val="Arial"/>
      <family val="2"/>
    </font>
    <font>
      <sz val="11"/>
      <color rgb="FFFF0000"/>
      <name val="Arial"/>
      <family val="2"/>
    </font>
    <font>
      <sz val="10"/>
      <color rgb="FFFF0000"/>
      <name val="Verdana"/>
      <family val="2"/>
    </font>
    <font>
      <sz val="20"/>
      <color rgb="FFFF0000"/>
      <name val="Arial"/>
      <family val="2"/>
      <charset val="1"/>
    </font>
    <font>
      <sz val="10"/>
      <name val="Verdana"/>
      <family val="2"/>
    </font>
    <font>
      <sz val="10"/>
      <color rgb="FF000000"/>
      <name val="Tahoma"/>
      <family val="2"/>
    </font>
    <font>
      <sz val="24"/>
      <name val="Arial"/>
      <family val="2"/>
    </font>
    <font>
      <u/>
      <sz val="11"/>
      <name val="Arial"/>
      <family val="2"/>
    </font>
    <font>
      <u/>
      <sz val="11"/>
      <name val="Arial"/>
      <family val="2"/>
      <charset val="1"/>
    </font>
    <font>
      <b/>
      <sz val="11"/>
      <color theme="0"/>
      <name val="Arial"/>
      <family val="2"/>
    </font>
    <font>
      <sz val="11"/>
      <color rgb="FFC00000"/>
      <name val="Arial"/>
      <family val="2"/>
    </font>
    <font>
      <sz val="10"/>
      <color rgb="FF00B0F0"/>
      <name val="Verdana"/>
      <family val="2"/>
    </font>
    <font>
      <sz val="11"/>
      <name val="Trebuchet MS"/>
      <family val="2"/>
    </font>
    <font>
      <sz val="9"/>
      <color rgb="FFFF0000"/>
      <name val="Arial"/>
      <family val="2"/>
      <charset val="1"/>
    </font>
    <font>
      <b/>
      <sz val="12"/>
      <color theme="1"/>
      <name val="Arial"/>
      <family val="2"/>
    </font>
    <font>
      <b/>
      <vertAlign val="subscript"/>
      <sz val="12"/>
      <color theme="1"/>
      <name val="Arial"/>
      <family val="2"/>
    </font>
    <font>
      <sz val="12"/>
      <color theme="1"/>
      <name val="Arial"/>
      <family val="2"/>
    </font>
    <font>
      <vertAlign val="subscript"/>
      <sz val="11"/>
      <color theme="1"/>
      <name val="Arial"/>
      <family val="2"/>
    </font>
    <font>
      <i/>
      <sz val="11"/>
      <color theme="1"/>
      <name val="Arial"/>
      <family val="2"/>
    </font>
    <font>
      <i/>
      <sz val="11"/>
      <color rgb="FFC00000"/>
      <name val="Arial"/>
      <family val="2"/>
    </font>
    <font>
      <vertAlign val="subscript"/>
      <sz val="11"/>
      <name val="Arial"/>
      <family val="2"/>
    </font>
    <font>
      <b/>
      <vertAlign val="subscript"/>
      <sz val="11"/>
      <name val="Arial"/>
      <family val="2"/>
    </font>
  </fonts>
  <fills count="34">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C3BCE4"/>
        <bgColor rgb="FFC3BCE4"/>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C8EBEB"/>
        <bgColor rgb="FFFFF2CC"/>
      </patternFill>
    </fill>
    <fill>
      <patternFill patternType="solid">
        <fgColor theme="0" tint="-0.34998626667073579"/>
        <bgColor rgb="FFBEE3D3"/>
      </patternFill>
    </fill>
    <fill>
      <patternFill patternType="solid">
        <fgColor theme="5" tint="0.79998168889431442"/>
        <bgColor indexed="64"/>
      </patternFill>
    </fill>
    <fill>
      <patternFill patternType="solid">
        <fgColor rgb="FF969696"/>
        <bgColor rgb="FFBEE3D3"/>
      </patternFill>
    </fill>
    <fill>
      <patternFill patternType="solid">
        <fgColor rgb="FF808080"/>
        <bgColor rgb="FFBEE3D3"/>
      </patternFill>
    </fill>
    <fill>
      <patternFill patternType="solid">
        <fgColor rgb="FFE1F6C9"/>
        <bgColor rgb="FFFFF2CC"/>
      </patternFill>
    </fill>
    <fill>
      <patternFill patternType="solid">
        <fgColor rgb="FFBCE4E5"/>
        <bgColor rgb="FFFFF2CC"/>
      </patternFill>
    </fill>
  </fills>
  <borders count="41">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
      <left/>
      <right/>
      <top/>
      <bottom style="thin">
        <color rgb="FFBFBFBF"/>
      </bottom>
      <diagonal/>
    </border>
    <border>
      <left/>
      <right/>
      <top style="thin">
        <color rgb="FFBFBFBF"/>
      </top>
      <bottom/>
      <diagonal/>
    </border>
  </borders>
  <cellStyleXfs count="4">
    <xf numFmtId="0" fontId="0" fillId="0" borderId="0"/>
    <xf numFmtId="0" fontId="31" fillId="0" borderId="0" applyNumberFormat="0" applyFill="0" applyBorder="0" applyAlignment="0" applyProtection="0"/>
    <xf numFmtId="164" fontId="32" fillId="0" borderId="0" applyFont="0" applyFill="0" applyBorder="0" applyAlignment="0" applyProtection="0"/>
    <xf numFmtId="9" fontId="50" fillId="0" borderId="0" applyFont="0" applyFill="0" applyBorder="0" applyAlignment="0" applyProtection="0"/>
  </cellStyleXfs>
  <cellXfs count="362">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vertical="center" wrapText="1"/>
    </xf>
    <xf numFmtId="0" fontId="6" fillId="0" borderId="0" xfId="0" applyFont="1" applyAlignment="1">
      <alignment vertical="center"/>
    </xf>
    <xf numFmtId="0" fontId="1" fillId="2" borderId="0" xfId="0" applyFont="1" applyFill="1" applyAlignment="1">
      <alignment vertical="top" wrapText="1"/>
    </xf>
    <xf numFmtId="0" fontId="9" fillId="2" borderId="0" xfId="0" applyFont="1" applyFill="1" applyAlignment="1">
      <alignment wrapText="1"/>
    </xf>
    <xf numFmtId="0" fontId="1" fillId="2" borderId="0" xfId="0" applyFont="1" applyFill="1" applyAlignment="1">
      <alignment vertical="center"/>
    </xf>
    <xf numFmtId="0" fontId="0" fillId="0" borderId="0" xfId="0" applyAlignment="1">
      <alignment vertical="center"/>
    </xf>
    <xf numFmtId="0" fontId="1" fillId="2" borderId="1" xfId="0" applyFont="1" applyFill="1" applyBorder="1" applyAlignment="1">
      <alignment wrapText="1"/>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13" fillId="2" borderId="0" xfId="0" applyFont="1" applyFill="1" applyAlignment="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Alignment="1">
      <alignment horizontal="center" vertic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Alignment="1">
      <alignment horizontal="center"/>
    </xf>
    <xf numFmtId="2" fontId="1" fillId="2" borderId="0" xfId="0" applyNumberFormat="1" applyFont="1" applyFill="1" applyAlignment="1">
      <alignment horizontal="center"/>
    </xf>
    <xf numFmtId="0" fontId="12" fillId="0" borderId="0" xfId="0" applyFont="1" applyAlignment="1">
      <alignment horizontal="center" vertical="center"/>
    </xf>
    <xf numFmtId="0" fontId="1" fillId="2" borderId="0" xfId="0" applyFont="1" applyFill="1" applyAlignment="1">
      <alignment horizontal="left" vertical="center" wrapText="1"/>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12" fillId="2" borderId="0" xfId="0" applyFont="1" applyFill="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20"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1" fillId="2" borderId="14"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lignment horizontal="left" vertical="center"/>
    </xf>
    <xf numFmtId="49" fontId="13"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49" fontId="1" fillId="2" borderId="0" xfId="0" applyNumberFormat="1" applyFont="1" applyFill="1" applyAlignment="1">
      <alignment wrapText="1"/>
    </xf>
    <xf numFmtId="49" fontId="2" fillId="2" borderId="0" xfId="0" applyNumberFormat="1" applyFont="1" applyFill="1" applyAlignment="1">
      <alignment vertical="top"/>
    </xf>
    <xf numFmtId="0" fontId="10" fillId="2" borderId="0" xfId="0" applyFont="1" applyFill="1" applyAlignment="1">
      <alignment horizontal="left" vertical="center"/>
    </xf>
    <xf numFmtId="49" fontId="10" fillId="2" borderId="31" xfId="0" applyNumberFormat="1" applyFont="1" applyFill="1" applyBorder="1" applyAlignment="1">
      <alignment horizontal="left" vertical="center" wrapText="1"/>
    </xf>
    <xf numFmtId="0" fontId="1" fillId="2" borderId="0" xfId="0" applyFont="1" applyFill="1" applyAlignment="1">
      <alignment horizontal="left" vertical="top"/>
    </xf>
    <xf numFmtId="49" fontId="21" fillId="4" borderId="31" xfId="0" applyNumberFormat="1" applyFont="1" applyFill="1" applyBorder="1" applyAlignment="1">
      <alignment horizontal="left" vertical="center"/>
    </xf>
    <xf numFmtId="49" fontId="23" fillId="4" borderId="31" xfId="0" applyNumberFormat="1" applyFont="1" applyFill="1" applyBorder="1" applyAlignment="1">
      <alignment horizontal="left" vertical="center" wrapText="1"/>
    </xf>
    <xf numFmtId="0" fontId="23" fillId="4" borderId="31" xfId="0" applyFont="1" applyFill="1" applyBorder="1" applyAlignment="1">
      <alignment horizontal="left" vertical="center"/>
    </xf>
    <xf numFmtId="49" fontId="7" fillId="2" borderId="31" xfId="0" applyNumberFormat="1" applyFont="1" applyFill="1" applyBorder="1" applyAlignment="1">
      <alignment horizontal="left" vertical="center"/>
    </xf>
    <xf numFmtId="49" fontId="1" fillId="2" borderId="31" xfId="0" applyNumberFormat="1" applyFont="1" applyFill="1" applyBorder="1" applyAlignment="1">
      <alignment horizontal="left" vertical="top" wrapText="1"/>
    </xf>
    <xf numFmtId="0" fontId="1" fillId="2" borderId="31" xfId="0" applyFont="1" applyFill="1" applyBorder="1" applyAlignment="1">
      <alignment horizontal="left" vertical="top"/>
    </xf>
    <xf numFmtId="49" fontId="21" fillId="6" borderId="31" xfId="0" applyNumberFormat="1" applyFont="1" applyFill="1" applyBorder="1" applyAlignment="1">
      <alignment horizontal="left" vertical="center"/>
    </xf>
    <xf numFmtId="49" fontId="1" fillId="6" borderId="31" xfId="0" applyNumberFormat="1" applyFont="1" applyFill="1" applyBorder="1" applyAlignment="1">
      <alignment horizontal="left" vertical="top" wrapText="1"/>
    </xf>
    <xf numFmtId="0" fontId="1" fillId="6" borderId="31" xfId="0" applyFont="1" applyFill="1" applyBorder="1" applyAlignment="1">
      <alignment horizontal="left" vertical="top"/>
    </xf>
    <xf numFmtId="49" fontId="1" fillId="10" borderId="31" xfId="0" applyNumberFormat="1" applyFont="1" applyFill="1" applyBorder="1" applyAlignment="1">
      <alignment horizontal="left" vertical="top" wrapText="1"/>
    </xf>
    <xf numFmtId="0" fontId="1" fillId="10" borderId="31" xfId="0" applyFont="1" applyFill="1" applyBorder="1" applyAlignment="1">
      <alignment horizontal="left" vertical="top"/>
    </xf>
    <xf numFmtId="0" fontId="24" fillId="2" borderId="0" xfId="0" applyFont="1" applyFill="1" applyAlignment="1">
      <alignment vertical="center"/>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25" fillId="11" borderId="0" xfId="0" applyFont="1" applyFill="1" applyAlignment="1">
      <alignment horizontal="left" vertical="center"/>
    </xf>
    <xf numFmtId="0" fontId="7" fillId="11" borderId="0" xfId="0" applyFont="1" applyFill="1" applyAlignment="1">
      <alignment horizontal="center" vertical="center"/>
    </xf>
    <xf numFmtId="0" fontId="1" fillId="11" borderId="0" xfId="0" applyFont="1" applyFill="1" applyAlignment="1">
      <alignment horizontal="center" vertical="center"/>
    </xf>
    <xf numFmtId="0" fontId="11" fillId="11" borderId="0" xfId="0" applyFont="1" applyFill="1" applyAlignment="1">
      <alignment horizontal="center" vertical="center"/>
    </xf>
    <xf numFmtId="0" fontId="1" fillId="2" borderId="0" xfId="0" applyFont="1" applyFill="1" applyAlignment="1">
      <alignment horizontal="center" vertical="center" wrapText="1"/>
    </xf>
    <xf numFmtId="0" fontId="26" fillId="11" borderId="0" xfId="0" applyFont="1" applyFill="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25" fillId="12" borderId="0" xfId="0" applyFont="1" applyFill="1" applyAlignment="1">
      <alignment vertical="center"/>
    </xf>
    <xf numFmtId="0" fontId="1" fillId="12" borderId="0" xfId="0" applyFont="1" applyFill="1" applyAlignment="1">
      <alignment horizontal="center" vertical="center"/>
    </xf>
    <xf numFmtId="0" fontId="11" fillId="12" borderId="0" xfId="0" applyFont="1" applyFill="1" applyAlignment="1">
      <alignment horizontal="center" vertical="center"/>
    </xf>
    <xf numFmtId="0" fontId="7" fillId="12" borderId="0" xfId="0" applyFont="1" applyFill="1" applyAlignment="1">
      <alignment horizontal="center" vertical="center" wrapText="1"/>
    </xf>
    <xf numFmtId="2" fontId="1" fillId="12" borderId="0" xfId="0" applyNumberFormat="1" applyFont="1" applyFill="1" applyAlignment="1">
      <alignment horizontal="center" vertical="center"/>
    </xf>
    <xf numFmtId="0" fontId="25"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5"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28" fillId="2" borderId="0" xfId="0" applyFont="1" applyFill="1" applyAlignment="1">
      <alignment vertical="top" wrapText="1"/>
    </xf>
    <xf numFmtId="0" fontId="27" fillId="2" borderId="0" xfId="0" applyFont="1" applyFill="1" applyAlignment="1">
      <alignment vertical="top" wrapText="1"/>
    </xf>
    <xf numFmtId="0" fontId="25"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0" fontId="25" fillId="16" borderId="0" xfId="0" applyFont="1" applyFill="1" applyAlignment="1">
      <alignment horizontal="left" vertical="center"/>
    </xf>
    <xf numFmtId="0" fontId="1" fillId="16" borderId="0" xfId="0" applyFont="1" applyFill="1" applyAlignment="1">
      <alignment horizontal="center" vertical="center"/>
    </xf>
    <xf numFmtId="0" fontId="0" fillId="16" borderId="0" xfId="0" applyFill="1" applyAlignment="1">
      <alignment horizontal="center" vertical="center"/>
    </xf>
    <xf numFmtId="0" fontId="1" fillId="16" borderId="0" xfId="0" applyFont="1" applyFill="1" applyAlignment="1">
      <alignment horizontal="center" vertical="center" wrapText="1"/>
    </xf>
    <xf numFmtId="0" fontId="7" fillId="16" borderId="0" xfId="0" applyFont="1" applyFill="1" applyAlignment="1">
      <alignment horizontal="center" vertical="center" wrapText="1"/>
    </xf>
    <xf numFmtId="2" fontId="0" fillId="16" borderId="0" xfId="0" applyNumberFormat="1" applyFill="1" applyAlignment="1">
      <alignment horizontal="center" vertical="center"/>
    </xf>
    <xf numFmtId="49" fontId="30" fillId="2" borderId="31" xfId="0" applyNumberFormat="1" applyFont="1" applyFill="1" applyBorder="1" applyAlignment="1">
      <alignment horizontal="left" vertical="top" wrapText="1"/>
    </xf>
    <xf numFmtId="0" fontId="10" fillId="3" borderId="32" xfId="0" applyFont="1" applyFill="1" applyBorder="1" applyAlignment="1">
      <alignment horizontal="left" vertical="center" wrapText="1" indent="1"/>
    </xf>
    <xf numFmtId="0" fontId="31" fillId="3" borderId="33" xfId="1" applyFill="1" applyBorder="1" applyAlignment="1">
      <alignment horizontal="left" vertical="center" wrapText="1" indent="1"/>
    </xf>
    <xf numFmtId="49" fontId="1" fillId="0" borderId="31" xfId="0" applyNumberFormat="1" applyFont="1" applyBorder="1" applyAlignment="1">
      <alignment horizontal="left" vertical="top" wrapText="1"/>
    </xf>
    <xf numFmtId="165" fontId="1" fillId="5" borderId="7" xfId="0" applyNumberFormat="1" applyFont="1" applyFill="1" applyBorder="1" applyAlignment="1">
      <alignment horizontal="center"/>
    </xf>
    <xf numFmtId="165" fontId="17" fillId="2" borderId="0" xfId="0" applyNumberFormat="1" applyFont="1" applyFill="1" applyAlignment="1">
      <alignment horizontal="center"/>
    </xf>
    <xf numFmtId="0" fontId="12" fillId="18" borderId="0" xfId="0" applyFont="1" applyFill="1" applyAlignment="1">
      <alignment horizontal="center" vertical="center"/>
    </xf>
    <xf numFmtId="2" fontId="1" fillId="16" borderId="0" xfId="0" applyNumberFormat="1" applyFont="1" applyFill="1" applyAlignment="1">
      <alignment horizontal="center" vertical="center"/>
    </xf>
    <xf numFmtId="0" fontId="1" fillId="17" borderId="0" xfId="0" applyFont="1" applyFill="1" applyAlignment="1">
      <alignment horizontal="center" vertical="center"/>
    </xf>
    <xf numFmtId="0" fontId="7" fillId="17" borderId="0" xfId="0" applyFont="1" applyFill="1" applyAlignment="1">
      <alignment horizontal="left" vertical="top"/>
    </xf>
    <xf numFmtId="0" fontId="1" fillId="17" borderId="0" xfId="0" applyFont="1" applyFill="1"/>
    <xf numFmtId="0" fontId="22" fillId="20" borderId="0" xfId="0" applyFont="1" applyFill="1" applyAlignment="1">
      <alignment vertical="center"/>
    </xf>
    <xf numFmtId="0" fontId="24" fillId="20" borderId="0" xfId="0" applyFont="1" applyFill="1" applyAlignment="1">
      <alignment vertical="center"/>
    </xf>
    <xf numFmtId="0" fontId="1" fillId="20" borderId="0" xfId="0" applyFont="1" applyFill="1" applyAlignment="1">
      <alignment horizontal="left" vertical="top"/>
    </xf>
    <xf numFmtId="0" fontId="1" fillId="20" borderId="0" xfId="0" applyFont="1" applyFill="1" applyAlignment="1">
      <alignment horizontal="center" vertical="center"/>
    </xf>
    <xf numFmtId="0" fontId="7" fillId="20" borderId="0" xfId="0" applyFont="1" applyFill="1" applyAlignment="1">
      <alignment horizontal="left" vertical="top"/>
    </xf>
    <xf numFmtId="0" fontId="1" fillId="20" borderId="0" xfId="0" applyFont="1" applyFill="1" applyAlignment="1">
      <alignment horizontal="left" vertical="top" wrapText="1"/>
    </xf>
    <xf numFmtId="0" fontId="1" fillId="20" borderId="0" xfId="0" applyFont="1" applyFill="1"/>
    <xf numFmtId="0" fontId="22" fillId="21" borderId="0" xfId="0" applyFont="1" applyFill="1" applyAlignment="1">
      <alignment vertical="center"/>
    </xf>
    <xf numFmtId="0" fontId="7" fillId="21" borderId="0" xfId="0" applyFont="1" applyFill="1" applyAlignment="1">
      <alignment horizontal="left" vertical="top"/>
    </xf>
    <xf numFmtId="1" fontId="1" fillId="12" borderId="0" xfId="0" applyNumberFormat="1" applyFont="1" applyFill="1" applyAlignment="1">
      <alignment horizontal="center" vertical="center"/>
    </xf>
    <xf numFmtId="0" fontId="8" fillId="2" borderId="0" xfId="0" applyFont="1" applyFill="1" applyAlignment="1">
      <alignment horizontal="center" vertical="top" wrapText="1"/>
    </xf>
    <xf numFmtId="2" fontId="1" fillId="22" borderId="7" xfId="0" applyNumberFormat="1" applyFont="1" applyFill="1" applyBorder="1" applyAlignment="1">
      <alignment horizontal="center"/>
    </xf>
    <xf numFmtId="0" fontId="8" fillId="2" borderId="31" xfId="0" applyFont="1" applyFill="1" applyBorder="1" applyAlignment="1">
      <alignment horizontal="left" vertical="top"/>
    </xf>
    <xf numFmtId="0" fontId="30" fillId="2" borderId="0" xfId="0" applyFont="1" applyFill="1" applyAlignment="1">
      <alignment vertical="top" wrapText="1"/>
    </xf>
    <xf numFmtId="0" fontId="35" fillId="2" borderId="0" xfId="0" applyFont="1" applyFill="1" applyAlignment="1">
      <alignment vertical="top" wrapText="1"/>
    </xf>
    <xf numFmtId="0" fontId="39" fillId="2" borderId="0" xfId="0" applyFont="1" applyFill="1" applyAlignment="1">
      <alignment horizontal="left" vertical="center"/>
    </xf>
    <xf numFmtId="49" fontId="1" fillId="2" borderId="0" xfId="0" applyNumberFormat="1" applyFont="1" applyFill="1" applyAlignment="1">
      <alignment vertical="center"/>
    </xf>
    <xf numFmtId="0" fontId="1" fillId="23" borderId="0" xfId="0" applyFont="1" applyFill="1" applyAlignment="1">
      <alignment horizontal="center" vertical="center"/>
    </xf>
    <xf numFmtId="0" fontId="7" fillId="23" borderId="0" xfId="0" applyFont="1" applyFill="1" applyAlignment="1">
      <alignment horizontal="center" vertical="center"/>
    </xf>
    <xf numFmtId="0" fontId="11" fillId="23" borderId="0" xfId="0" applyFont="1" applyFill="1" applyAlignment="1">
      <alignment horizontal="center" vertical="center"/>
    </xf>
    <xf numFmtId="0" fontId="26" fillId="23" borderId="0" xfId="0" applyFont="1" applyFill="1" applyAlignment="1">
      <alignment horizontal="center" vertical="center" wrapText="1"/>
    </xf>
    <xf numFmtId="2" fontId="1" fillId="23" borderId="0" xfId="0" applyNumberFormat="1" applyFont="1" applyFill="1" applyAlignment="1">
      <alignment horizontal="center" vertical="center"/>
    </xf>
    <xf numFmtId="2" fontId="1" fillId="2" borderId="0" xfId="0" applyNumberFormat="1" applyFont="1" applyFill="1" applyAlignment="1">
      <alignment horizontal="left" vertical="center"/>
    </xf>
    <xf numFmtId="2" fontId="1" fillId="2" borderId="0" xfId="0" applyNumberFormat="1" applyFont="1" applyFill="1"/>
    <xf numFmtId="2" fontId="1" fillId="2" borderId="0" xfId="0" applyNumberFormat="1" applyFont="1" applyFill="1" applyAlignment="1">
      <alignment horizontal="center" vertical="center"/>
    </xf>
    <xf numFmtId="2" fontId="1" fillId="2" borderId="27" xfId="0" applyNumberFormat="1" applyFont="1" applyFill="1" applyBorder="1" applyAlignment="1">
      <alignment horizontal="center" vertical="center"/>
    </xf>
    <xf numFmtId="0" fontId="15" fillId="25" borderId="17" xfId="0" applyFont="1" applyFill="1" applyBorder="1" applyAlignment="1">
      <alignment horizontal="center" vertical="center"/>
    </xf>
    <xf numFmtId="2" fontId="16" fillId="25" borderId="17" xfId="0" applyNumberFormat="1" applyFont="1" applyFill="1" applyBorder="1" applyAlignment="1">
      <alignment horizontal="center" vertical="center"/>
    </xf>
    <xf numFmtId="0" fontId="16" fillId="25" borderId="17" xfId="0" applyFont="1" applyFill="1" applyBorder="1" applyAlignment="1">
      <alignment horizontal="left" vertical="center"/>
    </xf>
    <xf numFmtId="0" fontId="16" fillId="25" borderId="18" xfId="0" applyFont="1" applyFill="1" applyBorder="1" applyAlignment="1">
      <alignment horizontal="left" vertical="center"/>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6" borderId="0" xfId="0" applyFill="1"/>
    <xf numFmtId="0" fontId="7" fillId="2" borderId="34" xfId="0" applyFont="1" applyFill="1" applyBorder="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xf>
    <xf numFmtId="0" fontId="18" fillId="2" borderId="0" xfId="0" applyFont="1" applyFill="1" applyAlignment="1">
      <alignment horizontal="left" vertical="center" wrapText="1"/>
    </xf>
    <xf numFmtId="0" fontId="1" fillId="2" borderId="9" xfId="0" applyFont="1" applyFill="1" applyBorder="1" applyAlignment="1">
      <alignment horizontal="left" vertical="center" indent="9"/>
    </xf>
    <xf numFmtId="0" fontId="8" fillId="2" borderId="35" xfId="0" applyFont="1" applyFill="1" applyBorder="1" applyAlignment="1">
      <alignment vertical="center"/>
    </xf>
    <xf numFmtId="0" fontId="1" fillId="2" borderId="17" xfId="0" applyFont="1" applyFill="1" applyBorder="1" applyAlignment="1">
      <alignment horizontal="left" vertical="center" indent="9"/>
    </xf>
    <xf numFmtId="0" fontId="21" fillId="8" borderId="0" xfId="0" applyFont="1" applyFill="1" applyAlignment="1">
      <alignment horizontal="right" vertical="center"/>
    </xf>
    <xf numFmtId="0" fontId="21" fillId="9" borderId="0" xfId="0" applyFont="1" applyFill="1" applyAlignment="1">
      <alignment horizontal="right" vertical="center"/>
    </xf>
    <xf numFmtId="0" fontId="7" fillId="2" borderId="36" xfId="0" applyFont="1" applyFill="1" applyBorder="1" applyAlignment="1">
      <alignment horizontal="left" vertical="center"/>
    </xf>
    <xf numFmtId="0" fontId="22" fillId="25" borderId="17" xfId="0" applyFont="1" applyFill="1" applyBorder="1" applyAlignment="1">
      <alignment horizontal="left" vertical="center"/>
    </xf>
    <xf numFmtId="0" fontId="22" fillId="24" borderId="37" xfId="0" applyFont="1" applyFill="1" applyBorder="1" applyAlignment="1">
      <alignment horizontal="left" vertical="center"/>
    </xf>
    <xf numFmtId="0" fontId="15" fillId="24" borderId="37" xfId="0" applyFont="1" applyFill="1" applyBorder="1" applyAlignment="1">
      <alignment horizontal="center" vertical="center"/>
    </xf>
    <xf numFmtId="2" fontId="16" fillId="24" borderId="37" xfId="0" applyNumberFormat="1" applyFont="1" applyFill="1" applyBorder="1" applyAlignment="1">
      <alignment horizontal="center" vertical="center"/>
    </xf>
    <xf numFmtId="0" fontId="16" fillId="24" borderId="37" xfId="0" applyFont="1" applyFill="1" applyBorder="1" applyAlignment="1">
      <alignment horizontal="left" vertical="center"/>
    </xf>
    <xf numFmtId="0" fontId="16" fillId="24" borderId="38" xfId="0" applyFont="1" applyFill="1" applyBorder="1" applyAlignment="1">
      <alignment horizontal="left" vertical="center"/>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1" fillId="8" borderId="21" xfId="0" applyFont="1" applyFill="1" applyBorder="1" applyAlignment="1">
      <alignment horizontal="center" vertical="center"/>
    </xf>
    <xf numFmtId="0" fontId="21"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27" borderId="14" xfId="0" applyFont="1" applyFill="1" applyBorder="1" applyAlignment="1">
      <alignment horizontal="center" vertical="center"/>
    </xf>
    <xf numFmtId="0" fontId="33" fillId="2" borderId="0" xfId="0" applyFont="1" applyFill="1" applyAlignment="1">
      <alignment horizontal="left" vertical="center"/>
    </xf>
    <xf numFmtId="2" fontId="1" fillId="5" borderId="7" xfId="0" applyNumberFormat="1" applyFont="1" applyFill="1" applyBorder="1" applyAlignment="1">
      <alignment horizontal="right" indent="1"/>
    </xf>
    <xf numFmtId="0" fontId="1" fillId="2" borderId="23" xfId="0" applyFont="1" applyFill="1" applyBorder="1" applyAlignment="1">
      <alignment horizontal="center" vertical="center"/>
    </xf>
    <xf numFmtId="0" fontId="0" fillId="26"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Alignment="1">
      <alignment horizontal="center" wrapText="1"/>
    </xf>
    <xf numFmtId="0" fontId="1" fillId="2" borderId="22" xfId="0" applyFont="1" applyFill="1" applyBorder="1" applyAlignment="1">
      <alignment horizontal="left" vertical="center" wrapText="1"/>
    </xf>
    <xf numFmtId="0" fontId="1" fillId="22" borderId="7" xfId="0" applyFont="1" applyFill="1" applyBorder="1" applyAlignment="1">
      <alignment horizontal="center" wrapText="1"/>
    </xf>
    <xf numFmtId="2" fontId="1" fillId="2" borderId="0" xfId="0" applyNumberFormat="1" applyFont="1" applyFill="1" applyAlignment="1">
      <alignment horizontal="center" wrapText="1"/>
    </xf>
    <xf numFmtId="0" fontId="1" fillId="2" borderId="7" xfId="0" applyFont="1" applyFill="1" applyBorder="1" applyAlignment="1">
      <alignment horizontal="center" vertical="center" wrapText="1"/>
    </xf>
    <xf numFmtId="0" fontId="17" fillId="2" borderId="0" xfId="0" applyFont="1" applyFill="1" applyAlignment="1">
      <alignment horizontal="center" vertical="center" wrapText="1"/>
    </xf>
    <xf numFmtId="0" fontId="1" fillId="2" borderId="0" xfId="0" applyFont="1" applyFill="1" applyAlignment="1">
      <alignment vertical="center" wrapText="1"/>
    </xf>
    <xf numFmtId="0" fontId="0" fillId="0" borderId="0" xfId="0" applyAlignment="1">
      <alignment vertical="center" wrapText="1"/>
    </xf>
    <xf numFmtId="0" fontId="42" fillId="26" borderId="0" xfId="0" applyFont="1" applyFill="1" applyAlignment="1">
      <alignment horizontal="right"/>
    </xf>
    <xf numFmtId="2" fontId="43" fillId="28" borderId="7" xfId="0" applyNumberFormat="1" applyFont="1" applyFill="1" applyBorder="1" applyAlignment="1">
      <alignment horizontal="right" indent="1"/>
    </xf>
    <xf numFmtId="0" fontId="1" fillId="2" borderId="0" xfId="0" applyFont="1" applyFill="1" applyAlignment="1">
      <alignment horizontal="left" wrapText="1" indent="2"/>
    </xf>
    <xf numFmtId="0" fontId="45" fillId="2" borderId="0" xfId="0" applyFont="1" applyFill="1" applyAlignment="1">
      <alignment horizontal="center"/>
    </xf>
    <xf numFmtId="0" fontId="1" fillId="18" borderId="0" xfId="0" applyFont="1" applyFill="1" applyAlignment="1">
      <alignment horizontal="center" vertical="center" wrapText="1"/>
    </xf>
    <xf numFmtId="0" fontId="0" fillId="18" borderId="0" xfId="0" applyFill="1"/>
    <xf numFmtId="0" fontId="0" fillId="26" borderId="0" xfId="0" applyFill="1" applyAlignment="1">
      <alignment vertical="center" wrapText="1"/>
    </xf>
    <xf numFmtId="0" fontId="0" fillId="18" borderId="0" xfId="0" applyFill="1" applyAlignment="1">
      <alignment horizontal="center" vertical="center" wrapText="1"/>
    </xf>
    <xf numFmtId="0" fontId="1" fillId="29" borderId="0" xfId="0" applyFont="1" applyFill="1"/>
    <xf numFmtId="0" fontId="1" fillId="2" borderId="0" xfId="0" applyFont="1" applyFill="1" applyAlignment="1">
      <alignment horizontal="left" vertical="center" indent="1"/>
    </xf>
    <xf numFmtId="2" fontId="1" fillId="26" borderId="7" xfId="0" applyNumberFormat="1" applyFont="1" applyFill="1" applyBorder="1" applyAlignment="1">
      <alignment horizontal="center"/>
    </xf>
    <xf numFmtId="2" fontId="1" fillId="26" borderId="0" xfId="0" applyNumberFormat="1" applyFont="1" applyFill="1" applyAlignment="1">
      <alignment horizontal="center"/>
    </xf>
    <xf numFmtId="0" fontId="12" fillId="26" borderId="0" xfId="0" applyFont="1" applyFill="1" applyAlignment="1">
      <alignment horizontal="center" vertical="center"/>
    </xf>
    <xf numFmtId="0" fontId="1" fillId="2" borderId="17" xfId="0" applyFont="1" applyFill="1" applyBorder="1"/>
    <xf numFmtId="2" fontId="1" fillId="2" borderId="17" xfId="0" applyNumberFormat="1" applyFont="1" applyFill="1" applyBorder="1"/>
    <xf numFmtId="2" fontId="1" fillId="18" borderId="7" xfId="0" applyNumberFormat="1" applyFont="1" applyFill="1" applyBorder="1" applyAlignment="1">
      <alignment horizontal="center"/>
    </xf>
    <xf numFmtId="0" fontId="48" fillId="26" borderId="0" xfId="0" applyFont="1" applyFill="1"/>
    <xf numFmtId="1" fontId="1" fillId="5" borderId="7" xfId="0" applyNumberFormat="1" applyFont="1" applyFill="1" applyBorder="1" applyAlignment="1">
      <alignment horizontal="center" wrapText="1"/>
    </xf>
    <xf numFmtId="1" fontId="1" fillId="2" borderId="0" xfId="0" applyNumberFormat="1" applyFont="1" applyFill="1" applyAlignment="1">
      <alignment horizontal="center" wrapText="1"/>
    </xf>
    <xf numFmtId="0" fontId="1" fillId="18" borderId="0" xfId="0" applyFont="1" applyFill="1" applyAlignment="1">
      <alignment horizontal="center"/>
    </xf>
    <xf numFmtId="0" fontId="16" fillId="18" borderId="0" xfId="0" applyFont="1" applyFill="1" applyAlignment="1">
      <alignment horizontal="center"/>
    </xf>
    <xf numFmtId="2" fontId="43" fillId="31" borderId="7" xfId="0" applyNumberFormat="1" applyFont="1" applyFill="1" applyBorder="1" applyAlignment="1">
      <alignment horizontal="right" indent="2"/>
    </xf>
    <xf numFmtId="2" fontId="43" fillId="30" borderId="7" xfId="0" applyNumberFormat="1" applyFont="1" applyFill="1" applyBorder="1" applyAlignment="1">
      <alignment horizontal="right" indent="2"/>
    </xf>
    <xf numFmtId="49" fontId="21" fillId="10" borderId="31" xfId="0" applyNumberFormat="1" applyFont="1" applyFill="1" applyBorder="1" applyAlignment="1">
      <alignment horizontal="left" vertical="top"/>
    </xf>
    <xf numFmtId="49" fontId="1" fillId="18" borderId="31" xfId="0" applyNumberFormat="1" applyFont="1" applyFill="1" applyBorder="1" applyAlignment="1">
      <alignment horizontal="left" vertical="top" wrapText="1"/>
    </xf>
    <xf numFmtId="49" fontId="7" fillId="18" borderId="31" xfId="0" applyNumberFormat="1" applyFont="1" applyFill="1" applyBorder="1" applyAlignment="1">
      <alignment horizontal="left" vertical="top" wrapText="1"/>
    </xf>
    <xf numFmtId="0" fontId="7" fillId="18" borderId="0" xfId="0" applyFont="1" applyFill="1" applyAlignment="1">
      <alignment horizontal="left" vertical="center"/>
    </xf>
    <xf numFmtId="49" fontId="7" fillId="18" borderId="31" xfId="0" applyNumberFormat="1" applyFont="1" applyFill="1" applyBorder="1" applyAlignment="1">
      <alignment horizontal="left" vertical="center"/>
    </xf>
    <xf numFmtId="49" fontId="30" fillId="18" borderId="31" xfId="0" applyNumberFormat="1" applyFont="1" applyFill="1" applyBorder="1" applyAlignment="1">
      <alignment horizontal="left" vertical="top" wrapText="1"/>
    </xf>
    <xf numFmtId="49" fontId="49" fillId="2" borderId="0" xfId="0" applyNumberFormat="1" applyFont="1" applyFill="1" applyAlignment="1">
      <alignment horizontal="left" vertical="center"/>
    </xf>
    <xf numFmtId="1" fontId="1" fillId="11" borderId="0" xfId="0" applyNumberFormat="1" applyFont="1" applyFill="1" applyAlignment="1">
      <alignment horizontal="left"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 fontId="1" fillId="13" borderId="0" xfId="0" applyNumberFormat="1" applyFont="1" applyFill="1" applyAlignment="1">
      <alignment horizontal="left" vertical="center" wrapText="1"/>
    </xf>
    <xf numFmtId="1" fontId="1" fillId="13" borderId="0" xfId="0" applyNumberFormat="1" applyFont="1" applyFill="1" applyAlignment="1">
      <alignment vertical="center" wrapText="1"/>
    </xf>
    <xf numFmtId="1" fontId="1" fillId="16" borderId="0" xfId="0" applyNumberFormat="1" applyFont="1" applyFill="1" applyAlignment="1">
      <alignment horizontal="left" vertical="center"/>
    </xf>
    <xf numFmtId="1" fontId="1" fillId="16"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49" fontId="52" fillId="2" borderId="0" xfId="0" applyNumberFormat="1" applyFont="1" applyFill="1" applyAlignment="1">
      <alignment horizontal="left" wrapText="1"/>
    </xf>
    <xf numFmtId="1" fontId="1" fillId="15" borderId="0" xfId="0" applyNumberFormat="1" applyFont="1" applyFill="1" applyAlignment="1">
      <alignment horizontal="left" vertical="center" wrapText="1"/>
    </xf>
    <xf numFmtId="165" fontId="1" fillId="2" borderId="7" xfId="0" applyNumberFormat="1" applyFont="1" applyFill="1" applyBorder="1" applyAlignment="1">
      <alignment horizontal="center"/>
    </xf>
    <xf numFmtId="1" fontId="1" fillId="2" borderId="7" xfId="0" applyNumberFormat="1" applyFont="1" applyFill="1" applyBorder="1" applyAlignment="1">
      <alignment horizontal="center"/>
    </xf>
    <xf numFmtId="167" fontId="1" fillId="5" borderId="7" xfId="3" applyNumberFormat="1" applyFont="1" applyFill="1" applyBorder="1" applyAlignment="1">
      <alignment horizontal="center"/>
    </xf>
    <xf numFmtId="167" fontId="1" fillId="2" borderId="7" xfId="3" applyNumberFormat="1" applyFont="1" applyFill="1" applyBorder="1" applyAlignment="1">
      <alignment horizontal="center"/>
    </xf>
    <xf numFmtId="0" fontId="8" fillId="26" borderId="31" xfId="0" applyFont="1" applyFill="1" applyBorder="1" applyAlignment="1">
      <alignment horizontal="left" vertical="center"/>
    </xf>
    <xf numFmtId="0" fontId="18" fillId="2" borderId="0" xfId="0" applyFont="1" applyFill="1" applyAlignment="1">
      <alignment horizontal="left" vertical="center" wrapText="1" indent="1"/>
    </xf>
    <xf numFmtId="0" fontId="53" fillId="2" borderId="0" xfId="0" applyFont="1" applyFill="1" applyAlignment="1">
      <alignment horizontal="left" vertical="center"/>
    </xf>
    <xf numFmtId="0" fontId="54" fillId="2" borderId="0" xfId="0" applyFont="1" applyFill="1" applyAlignment="1">
      <alignment vertical="center"/>
    </xf>
    <xf numFmtId="0" fontId="30" fillId="2" borderId="0" xfId="0" applyFont="1" applyFill="1" applyAlignment="1">
      <alignment horizontal="left" vertical="center"/>
    </xf>
    <xf numFmtId="0" fontId="30" fillId="2" borderId="0" xfId="0" applyFont="1" applyFill="1" applyAlignment="1">
      <alignment horizontal="left" vertical="center" indent="2"/>
    </xf>
    <xf numFmtId="0" fontId="55" fillId="9" borderId="0" xfId="0" applyFont="1" applyFill="1" applyAlignment="1">
      <alignment horizontal="right" vertical="center"/>
    </xf>
    <xf numFmtId="0" fontId="1" fillId="32" borderId="5" xfId="0" applyFont="1" applyFill="1" applyBorder="1" applyAlignment="1">
      <alignment horizontal="center" vertical="center" wrapText="1"/>
    </xf>
    <xf numFmtId="0" fontId="1" fillId="32" borderId="5" xfId="0" applyFont="1" applyFill="1" applyBorder="1" applyAlignment="1">
      <alignment horizontal="center" vertical="center"/>
    </xf>
    <xf numFmtId="0" fontId="1" fillId="2" borderId="0" xfId="0" applyFont="1" applyFill="1" applyBorder="1" applyAlignment="1">
      <alignment horizontal="left" vertical="top"/>
    </xf>
    <xf numFmtId="0" fontId="1" fillId="2" borderId="0" xfId="0" applyFont="1" applyFill="1" applyBorder="1" applyAlignment="1">
      <alignment horizontal="left" vertical="center"/>
    </xf>
    <xf numFmtId="0" fontId="1" fillId="2" borderId="0" xfId="0" applyFont="1" applyFill="1" applyBorder="1" applyAlignment="1">
      <alignment horizontal="left" vertical="center" indent="1"/>
    </xf>
    <xf numFmtId="0" fontId="7" fillId="2" borderId="0" xfId="0" applyFont="1" applyFill="1" applyBorder="1" applyAlignment="1">
      <alignment horizontal="left" vertical="center"/>
    </xf>
    <xf numFmtId="0" fontId="7" fillId="2" borderId="14" xfId="0" applyFont="1" applyFill="1" applyBorder="1" applyAlignment="1">
      <alignment horizontal="left" vertical="center"/>
    </xf>
    <xf numFmtId="0" fontId="12" fillId="2" borderId="0" xfId="0" applyFont="1" applyFill="1" applyBorder="1" applyAlignment="1">
      <alignment horizontal="center" vertical="center"/>
    </xf>
    <xf numFmtId="0" fontId="18" fillId="26" borderId="0" xfId="0" applyFont="1" applyFill="1" applyAlignment="1">
      <alignment horizontal="left" vertical="center" wrapText="1" indent="2"/>
    </xf>
    <xf numFmtId="0" fontId="53" fillId="18" borderId="0" xfId="0" applyFont="1" applyFill="1" applyAlignment="1">
      <alignment horizontal="left" vertical="center"/>
    </xf>
    <xf numFmtId="0" fontId="18" fillId="18" borderId="0" xfId="0" applyFont="1" applyFill="1" applyAlignment="1">
      <alignment horizontal="left" vertical="center" wrapText="1" indent="1"/>
    </xf>
    <xf numFmtId="49" fontId="1" fillId="26" borderId="31" xfId="0" applyNumberFormat="1" applyFont="1" applyFill="1" applyBorder="1" applyAlignment="1">
      <alignment horizontal="left" vertical="top" wrapText="1"/>
    </xf>
    <xf numFmtId="0" fontId="1" fillId="26" borderId="0" xfId="0" applyFont="1" applyFill="1"/>
    <xf numFmtId="0" fontId="1" fillId="26" borderId="0" xfId="0" applyFont="1" applyFill="1" applyBorder="1" applyAlignment="1">
      <alignment horizontal="left" vertical="center" indent="1"/>
    </xf>
    <xf numFmtId="0" fontId="1" fillId="18" borderId="0" xfId="0" applyFont="1" applyFill="1" applyAlignment="1">
      <alignment horizontal="left" vertical="center"/>
    </xf>
    <xf numFmtId="0" fontId="12" fillId="18" borderId="0" xfId="0" applyFont="1" applyFill="1" applyBorder="1" applyAlignment="1">
      <alignment horizontal="center" vertical="center"/>
    </xf>
    <xf numFmtId="0" fontId="59" fillId="26" borderId="0" xfId="0" applyFont="1" applyFill="1" applyBorder="1" applyAlignment="1">
      <alignment horizontal="center"/>
    </xf>
    <xf numFmtId="0" fontId="1" fillId="18" borderId="0" xfId="0" applyFont="1" applyFill="1" applyBorder="1" applyAlignment="1">
      <alignment horizontal="center"/>
    </xf>
    <xf numFmtId="0" fontId="18" fillId="18" borderId="0" xfId="0" applyFont="1" applyFill="1" applyBorder="1" applyAlignment="1">
      <alignment horizontal="left" vertical="center" wrapText="1"/>
    </xf>
    <xf numFmtId="0" fontId="30" fillId="18" borderId="0" xfId="0" applyFont="1" applyFill="1" applyAlignment="1">
      <alignment horizontal="left" vertical="center"/>
    </xf>
    <xf numFmtId="0" fontId="30" fillId="26" borderId="0" xfId="0" applyFont="1" applyFill="1" applyAlignment="1">
      <alignment horizontal="left" vertical="center" wrapText="1" indent="1"/>
    </xf>
    <xf numFmtId="0" fontId="18" fillId="26" borderId="0" xfId="0" applyFont="1" applyFill="1" applyAlignment="1">
      <alignment horizontal="left" vertical="center" wrapText="1" indent="1"/>
    </xf>
    <xf numFmtId="0" fontId="1" fillId="26" borderId="0" xfId="0" applyFont="1" applyFill="1" applyAlignment="1">
      <alignment horizontal="left" vertical="center" indent="1"/>
    </xf>
    <xf numFmtId="0" fontId="1" fillId="18" borderId="0" xfId="0" applyFont="1" applyFill="1" applyAlignment="1">
      <alignment horizontal="left" vertical="center" indent="1"/>
    </xf>
    <xf numFmtId="0" fontId="1" fillId="18" borderId="14" xfId="0" applyFont="1" applyFill="1" applyBorder="1" applyAlignment="1">
      <alignment horizontal="center" vertical="center"/>
    </xf>
    <xf numFmtId="2" fontId="1" fillId="2" borderId="0" xfId="0" applyNumberFormat="1" applyFont="1" applyFill="1" applyBorder="1" applyAlignment="1">
      <alignment horizontal="center"/>
    </xf>
    <xf numFmtId="2" fontId="1" fillId="22" borderId="7" xfId="0" applyNumberFormat="1" applyFont="1" applyFill="1" applyBorder="1" applyAlignment="1">
      <alignment horizontal="center" wrapText="1"/>
    </xf>
    <xf numFmtId="0" fontId="54" fillId="13" borderId="0" xfId="0" applyFont="1" applyFill="1" applyAlignment="1">
      <alignment horizontal="left" vertical="center" wrapText="1"/>
    </xf>
    <xf numFmtId="1" fontId="54" fillId="13" borderId="0" xfId="0" applyNumberFormat="1" applyFont="1" applyFill="1" applyAlignment="1">
      <alignment horizontal="left" wrapText="1"/>
    </xf>
    <xf numFmtId="2" fontId="8" fillId="2" borderId="0" xfId="0" applyNumberFormat="1" applyFont="1" applyFill="1" applyAlignment="1">
      <alignment horizontal="center" vertical="center"/>
    </xf>
    <xf numFmtId="2" fontId="47" fillId="13" borderId="0" xfId="0" applyNumberFormat="1" applyFont="1" applyFill="1" applyAlignment="1">
      <alignment horizontal="center" vertical="center"/>
    </xf>
    <xf numFmtId="0" fontId="47" fillId="13" borderId="0" xfId="0" applyFont="1" applyFill="1" applyAlignment="1">
      <alignment horizontal="center" vertical="center"/>
    </xf>
    <xf numFmtId="0" fontId="8" fillId="2" borderId="0" xfId="0" applyFont="1" applyFill="1" applyAlignment="1">
      <alignment horizontal="center" vertical="center"/>
    </xf>
    <xf numFmtId="0" fontId="1" fillId="18" borderId="0" xfId="0" applyFont="1" applyFill="1"/>
    <xf numFmtId="0" fontId="1" fillId="18" borderId="0" xfId="0" applyFont="1" applyFill="1" applyAlignment="1">
      <alignment vertical="center" wrapText="1"/>
    </xf>
    <xf numFmtId="0" fontId="1" fillId="33" borderId="29" xfId="0" applyFont="1" applyFill="1" applyBorder="1" applyAlignment="1">
      <alignment horizontal="center" vertical="center" wrapText="1"/>
    </xf>
    <xf numFmtId="0" fontId="18" fillId="18" borderId="0" xfId="0" applyFont="1" applyFill="1" applyBorder="1" applyAlignment="1">
      <alignment horizontal="left" vertical="center" wrapText="1" indent="1"/>
    </xf>
    <xf numFmtId="0" fontId="1" fillId="18" borderId="0" xfId="0" applyFont="1" applyFill="1" applyAlignment="1">
      <alignment horizontal="left" vertical="center" indent="2"/>
    </xf>
    <xf numFmtId="49" fontId="1" fillId="18" borderId="39" xfId="0" applyNumberFormat="1" applyFont="1" applyFill="1" applyBorder="1" applyAlignment="1">
      <alignment horizontal="left" vertical="top" wrapText="1"/>
    </xf>
    <xf numFmtId="0" fontId="1" fillId="2" borderId="39" xfId="0" applyFont="1" applyFill="1" applyBorder="1" applyAlignment="1">
      <alignment horizontal="left" vertical="top"/>
    </xf>
    <xf numFmtId="49" fontId="54" fillId="26" borderId="40" xfId="0" applyNumberFormat="1" applyFont="1" applyFill="1" applyBorder="1" applyAlignment="1">
      <alignment horizontal="left" vertical="top" wrapText="1"/>
    </xf>
    <xf numFmtId="0" fontId="1" fillId="2" borderId="40" xfId="0" applyFont="1" applyFill="1" applyBorder="1" applyAlignment="1">
      <alignment horizontal="left" vertical="top"/>
    </xf>
    <xf numFmtId="0" fontId="8" fillId="2" borderId="39" xfId="0" applyFont="1" applyFill="1" applyBorder="1" applyAlignment="1">
      <alignment horizontal="left" vertical="top"/>
    </xf>
    <xf numFmtId="0" fontId="30" fillId="2" borderId="0" xfId="0" applyFont="1" applyFill="1" applyBorder="1" applyAlignment="1">
      <alignment horizontal="left" vertical="top"/>
    </xf>
    <xf numFmtId="49" fontId="53" fillId="2" borderId="40" xfId="0" applyNumberFormat="1" applyFont="1" applyFill="1" applyBorder="1" applyAlignment="1">
      <alignment horizontal="left" vertical="top" wrapText="1"/>
    </xf>
    <xf numFmtId="49" fontId="30" fillId="2" borderId="40" xfId="0" applyNumberFormat="1" applyFont="1" applyFill="1" applyBorder="1" applyAlignment="1">
      <alignment horizontal="left" vertical="top" wrapText="1"/>
    </xf>
    <xf numFmtId="0" fontId="30" fillId="2" borderId="40" xfId="0" applyFont="1" applyFill="1" applyBorder="1" applyAlignment="1">
      <alignment horizontal="left" vertical="top"/>
    </xf>
    <xf numFmtId="0" fontId="1" fillId="20" borderId="0" xfId="0" applyFont="1" applyFill="1" applyBorder="1" applyAlignment="1">
      <alignment horizontal="left" vertical="top" wrapText="1"/>
    </xf>
    <xf numFmtId="0" fontId="1" fillId="20" borderId="0" xfId="0" applyFont="1" applyFill="1" applyBorder="1" applyAlignment="1">
      <alignment horizontal="center" vertical="center"/>
    </xf>
    <xf numFmtId="0" fontId="1" fillId="17" borderId="0" xfId="0" applyFont="1" applyFill="1" applyBorder="1" applyAlignment="1">
      <alignment horizontal="left" vertical="top" wrapText="1"/>
    </xf>
    <xf numFmtId="166" fontId="30" fillId="19" borderId="0" xfId="2" applyNumberFormat="1" applyFont="1" applyFill="1" applyBorder="1" applyAlignment="1">
      <alignment horizontal="center" vertical="center"/>
    </xf>
    <xf numFmtId="0" fontId="10" fillId="18" borderId="31" xfId="0" applyFont="1" applyFill="1" applyBorder="1" applyAlignment="1">
      <alignment horizontal="left" vertical="center"/>
    </xf>
    <xf numFmtId="0" fontId="31" fillId="0" borderId="0" xfId="1" applyFill="1" applyAlignment="1">
      <alignment horizontal="left" wrapText="1"/>
    </xf>
    <xf numFmtId="2" fontId="12" fillId="2" borderId="0" xfId="0" applyNumberFormat="1" applyFont="1" applyFill="1" applyAlignment="1">
      <alignment horizontal="center" vertical="center"/>
    </xf>
    <xf numFmtId="2" fontId="12" fillId="26" borderId="0" xfId="0" applyNumberFormat="1" applyFont="1" applyFill="1" applyAlignment="1">
      <alignment horizontal="center" vertical="center"/>
    </xf>
    <xf numFmtId="2" fontId="12" fillId="2" borderId="0" xfId="0" applyNumberFormat="1" applyFont="1" applyFill="1" applyAlignment="1">
      <alignment horizontal="center" vertical="center" wrapText="1"/>
    </xf>
    <xf numFmtId="2" fontId="59" fillId="26" borderId="0" xfId="0" applyNumberFormat="1" applyFont="1" applyFill="1" applyBorder="1" applyAlignment="1">
      <alignment horizontal="center"/>
    </xf>
    <xf numFmtId="2" fontId="1" fillId="18" borderId="0" xfId="0" applyNumberFormat="1" applyFont="1" applyFill="1" applyBorder="1" applyAlignment="1">
      <alignment horizontal="center"/>
    </xf>
    <xf numFmtId="2" fontId="12" fillId="18" borderId="0" xfId="0" applyNumberFormat="1" applyFont="1" applyFill="1" applyAlignment="1">
      <alignment horizontal="center" vertical="center"/>
    </xf>
    <xf numFmtId="2" fontId="59" fillId="0" borderId="0" xfId="0" applyNumberFormat="1" applyFont="1" applyBorder="1" applyAlignment="1">
      <alignment horizontal="center"/>
    </xf>
    <xf numFmtId="2" fontId="1" fillId="2" borderId="7" xfId="3" applyNumberFormat="1" applyFont="1" applyFill="1" applyBorder="1" applyAlignment="1">
      <alignment horizontal="center"/>
    </xf>
    <xf numFmtId="0" fontId="62" fillId="17" borderId="0" xfId="0" applyFont="1" applyFill="1" applyAlignment="1">
      <alignment vertical="center"/>
    </xf>
    <xf numFmtId="0" fontId="27" fillId="17" borderId="0" xfId="0" applyFont="1" applyFill="1" applyAlignment="1">
      <alignment horizontal="left" vertical="top"/>
    </xf>
    <xf numFmtId="0" fontId="27" fillId="17" borderId="0" xfId="0" applyFont="1" applyFill="1" applyAlignment="1">
      <alignment horizontal="center" vertical="center"/>
    </xf>
    <xf numFmtId="0" fontId="57" fillId="0" borderId="0" xfId="0" applyFont="1"/>
    <xf numFmtId="1" fontId="1" fillId="22" borderId="7" xfId="0" applyNumberFormat="1" applyFont="1" applyFill="1" applyBorder="1" applyAlignment="1">
      <alignment horizontal="center" wrapText="1"/>
    </xf>
    <xf numFmtId="0" fontId="58" fillId="26" borderId="0" xfId="0" applyFont="1" applyFill="1" applyAlignment="1">
      <alignment horizontal="justify" vertical="center"/>
    </xf>
    <xf numFmtId="0" fontId="1" fillId="5" borderId="7" xfId="0" applyNumberFormat="1" applyFont="1" applyFill="1" applyBorder="1" applyAlignment="1">
      <alignment horizontal="center" vertical="center"/>
    </xf>
    <xf numFmtId="0" fontId="17" fillId="2" borderId="0" xfId="0" applyNumberFormat="1" applyFont="1" applyFill="1" applyAlignment="1">
      <alignment horizontal="left" vertical="center" indent="9"/>
    </xf>
    <xf numFmtId="1" fontId="1" fillId="5" borderId="7" xfId="0" applyNumberFormat="1" applyFont="1" applyFill="1" applyBorder="1" applyAlignment="1">
      <alignment horizontal="center" vertical="center"/>
    </xf>
    <xf numFmtId="0" fontId="32" fillId="0" borderId="0" xfId="0" applyFont="1"/>
    <xf numFmtId="1" fontId="1" fillId="2" borderId="7" xfId="0" applyNumberFormat="1" applyFont="1" applyFill="1" applyBorder="1" applyAlignment="1">
      <alignment horizontal="center" vertical="center" wrapText="1"/>
    </xf>
    <xf numFmtId="1" fontId="1" fillId="2" borderId="0" xfId="0" applyNumberFormat="1" applyFont="1" applyFill="1" applyAlignment="1">
      <alignment horizontal="center" vertical="center" wrapText="1"/>
    </xf>
    <xf numFmtId="0" fontId="1" fillId="18" borderId="0" xfId="0" applyFont="1" applyFill="1" applyBorder="1" applyAlignment="1">
      <alignment horizontal="left" vertical="top"/>
    </xf>
    <xf numFmtId="0" fontId="56" fillId="2" borderId="0" xfId="0" applyFont="1" applyFill="1" applyAlignment="1">
      <alignment vertical="top" wrapText="1"/>
    </xf>
    <xf numFmtId="0" fontId="1" fillId="2" borderId="0" xfId="0" applyFont="1" applyFill="1" applyBorder="1" applyAlignment="1">
      <alignment horizontal="left" vertical="center" wrapText="1"/>
    </xf>
    <xf numFmtId="0" fontId="61" fillId="17" borderId="0" xfId="0" applyFont="1" applyFill="1" applyAlignment="1">
      <alignment vertical="center"/>
    </xf>
    <xf numFmtId="0" fontId="12" fillId="18" borderId="0" xfId="0" applyFont="1" applyFill="1" applyAlignment="1">
      <alignment vertical="top" wrapText="1"/>
    </xf>
    <xf numFmtId="0" fontId="44" fillId="26" borderId="0" xfId="0" applyFont="1" applyFill="1" applyAlignment="1">
      <alignment vertical="top" wrapText="1"/>
    </xf>
    <xf numFmtId="49" fontId="1" fillId="18" borderId="0" xfId="0" applyNumberFormat="1" applyFont="1" applyFill="1" applyAlignment="1">
      <alignment horizontal="left" vertical="center"/>
    </xf>
    <xf numFmtId="0" fontId="0" fillId="26" borderId="0" xfId="0" applyFill="1" applyAlignment="1">
      <alignment horizontal="left" vertical="center"/>
    </xf>
  </cellXfs>
  <cellStyles count="4">
    <cellStyle name="Collegamento ipertestuale" xfId="1" builtinId="8"/>
    <cellStyle name="Migliaia" xfId="2" builtinId="3"/>
    <cellStyle name="Normale" xfId="0" builtinId="0"/>
    <cellStyle name="Percentuale" xfId="3" builtinId="5"/>
  </cellStyles>
  <dxfs count="126">
    <dxf>
      <font>
        <color rgb="FF9C0006"/>
      </font>
      <fill>
        <patternFill>
          <bgColor rgb="FFFFC7CE"/>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9D9D9"/>
      <color rgb="FFBCE4E5"/>
      <color rgb="FFBEE3D3"/>
      <color rgb="FFD3FFC2"/>
      <color rgb="FFC3BCE4"/>
      <color rgb="FFE1F6C9"/>
      <color rgb="FFE4B5E4"/>
      <color rgb="FF1D9E9E"/>
      <color rgb="FF92D050"/>
      <color rgb="FFC8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6"/>
          <c:y val="7.7611816934787817E-2"/>
          <c:w val="0.7635876166926796"/>
          <c:h val="0.79860806801323747"/>
        </c:manualLayout>
      </c:layout>
      <c:barChart>
        <c:barDir val="col"/>
        <c:grouping val="stacked"/>
        <c:varyColors val="0"/>
        <c:ser>
          <c:idx val="0"/>
          <c:order val="0"/>
          <c:tx>
            <c:strRef>
              <c:f>'Risultati grafici'!$C$7</c:f>
              <c:strCache>
                <c:ptCount val="1"/>
                <c:pt idx="0">
                  <c:v>Costi di investimento (sottraendo il valore residuo)</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 grafici'!$E$5,'Risultati grafici'!$G$5,'Risultati grafici'!$I$5,'Risultati grafici'!$K$5,'Risultati grafici'!$M$5,'Risultati grafici'!$O$5,'Risultati grafici'!$Q$5,'Risultati grafici'!$S$5,'Risultati grafici'!$U$5,'Risultati grafici'!$W$5)</c:f>
            </c:multiLvlStrRef>
          </c:cat>
          <c:val>
            <c:numRef>
              <c:f>('Risultati grafici'!$E$7,'Risultati grafici'!$G$7,'Risultati grafici'!$I$7,'Risultati grafici'!$K$7,'Risultati grafici'!$M$7,'Risultati grafici'!$O$7,'Risultati grafici'!$Q$7,'Risultati grafici'!$S$7,'Risultati grafici'!$U$7,'Risultati grafici'!$W$7)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'Risultati grafici'!$C$8</c:f>
              <c:strCache>
                <c:ptCount val="1"/>
                <c:pt idx="0">
                  <c:v>Costi energetici</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 grafici'!$E$5,'Risultati grafici'!$G$5,'Risultati grafici'!$I$5,'Risultati grafici'!$K$5,'Risultati grafici'!$M$5,'Risultati grafici'!$O$5,'Risultati grafici'!$Q$5,'Risultati grafici'!$S$5,'Risultati grafici'!$U$5,'Risultati grafici'!$W$5)</c:f>
            </c:multiLvlStrRef>
          </c:cat>
          <c:val>
            <c:numRef>
              <c:f>('Risultati grafici'!$E$8,'Risultati grafici'!$G$8,'Risultati grafici'!$I$8,'Risultati grafici'!$K$8,'Risultati grafici'!$M$8,'Risultati grafici'!$O$8,'Risultati grafici'!$Q$8,'Risultati grafici'!$S$8,'Risultati grafici'!$U$8,'Risultati grafici'!$W$8)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'Risultati grafici'!$C$9</c:f>
              <c:strCache>
                <c:ptCount val="1"/>
                <c:pt idx="0">
                  <c:v>Costi di servizio, stampa e manutenzione</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 grafici'!$E$5,'Risultati grafici'!$G$5,'Risultati grafici'!$I$5,'Risultati grafici'!$K$5,'Risultati grafici'!$M$5,'Risultati grafici'!$O$5,'Risultati grafici'!$Q$5,'Risultati grafici'!$S$5,'Risultati grafici'!$U$5,'Risultati grafici'!$W$5)</c:f>
            </c:multiLvlStrRef>
          </c:cat>
          <c:val>
            <c:numRef>
              <c:f>('Risultati grafici'!$E$9,'Risultati grafici'!$G$9,'Risultati grafici'!$I$9,'Risultati grafici'!$K$9,'Risultati grafici'!$M$9,'Risultati grafici'!$O$9,'Risultati grafici'!$Q$9,'Risultati grafici'!$S$9,'Risultati grafici'!$U$9,'Risultati grafici'!$W$9)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'Risultati grafici'!$C$10</c:f>
              <c:strCache>
                <c:ptCount val="1"/>
                <c:pt idx="0">
                  <c:v>Altri costi</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 grafici'!$E$5,'Risultati grafici'!$G$5,'Risultati grafici'!$I$5,'Risultati grafici'!$K$5,'Risultati grafici'!$M$5,'Risultati grafici'!$O$5,'Risultati grafici'!$Q$5,'Risultati grafici'!$S$5,'Risultati grafici'!$U$5,'Risultati grafici'!$W$5)</c:f>
            </c:multiLvlStrRef>
          </c:cat>
          <c:val>
            <c:numRef>
              <c:f>('Risultati grafici'!$E$10,'Risultati grafici'!$G$10,'Risultati grafici'!$I$10,'Risultati grafici'!$K$10,'Risultati grafici'!$M$10,'Risultati grafici'!$O$10,'Risultati grafici'!$Q$10,'Risultati grafici'!$S$10,'Risultati grafici'!$U$10,'Risultati grafici'!$W$10)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'Risultati grafici'!$C$11</c:f>
              <c:strCache>
                <c:ptCount val="1"/>
                <c:pt idx="0">
                  <c:v>Costi delle esternalità</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 grafici'!$E$5,'Risultati grafici'!$G$5,'Risultati grafici'!$I$5,'Risultati grafici'!$K$5,'Risultati grafici'!$M$5,'Risultati grafici'!$O$5,'Risultati grafici'!$Q$5,'Risultati grafici'!$S$5,'Risultati grafici'!$U$5,'Risultati grafici'!$W$5)</c:f>
            </c:multiLvlStrRef>
          </c:cat>
          <c:val>
            <c:numRef>
              <c:f>('Risultati grafici'!$E$11,'Risultati grafici'!$G$11,'Risultati grafici'!$I$11,'Risultati grafici'!$K$11,'Risultati grafici'!$M$11,'Risultati grafici'!$O$11,'Risultati grafici'!$Q$11,'Risultati grafici'!$S$11,'Risultati grafici'!$U$11,'Risultati grafici'!$W$11)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354756952"/>
        <c:axId val="354754992"/>
      </c:barChart>
      <c:catAx>
        <c:axId val="354756952"/>
        <c:scaling>
          <c:orientation val="minMax"/>
        </c:scaling>
        <c:delete val="0"/>
        <c:axPos val="b"/>
        <c:numFmt formatCode="General"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it-IT"/>
          </a:p>
        </c:txPr>
        <c:crossAx val="354754992"/>
        <c:crosses val="autoZero"/>
        <c:auto val="1"/>
        <c:lblAlgn val="ctr"/>
        <c:lblOffset val="100"/>
        <c:noMultiLvlLbl val="1"/>
      </c:catAx>
      <c:valAx>
        <c:axId val="354754992"/>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es-ES" sz="1000" b="1" strike="noStrike" spc="-1">
                    <a:solidFill>
                      <a:srgbClr val="000000"/>
                    </a:solidFill>
                    <a:latin typeface="Arial"/>
                  </a:rPr>
                  <a:t>Costi del ciclo di vita</a:t>
                </a:r>
              </a:p>
            </c:rich>
          </c:tx>
          <c:layout>
            <c:manualLayout>
              <c:xMode val="edge"/>
              <c:yMode val="edge"/>
              <c:x val="0.16632575422454215"/>
              <c:y val="5.7041538285975121E-2"/>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it-IT"/>
          </a:p>
        </c:txPr>
        <c:crossAx val="354756952"/>
        <c:crosses val="autoZero"/>
        <c:crossBetween val="between"/>
      </c:valAx>
      <c:spPr>
        <a:noFill/>
        <a:ln>
          <a:noFill/>
        </a:ln>
      </c:spPr>
    </c:plotArea>
    <c:legend>
      <c:legendPos val="l"/>
      <c:layout>
        <c:manualLayout>
          <c:xMode val="edge"/>
          <c:yMode val="edge"/>
          <c:x val="2.607154442773305E-3"/>
          <c:y val="4.8010669861919444E-2"/>
          <c:w val="0.164618779556787"/>
          <c:h val="0.44908670847281806"/>
        </c:manualLayout>
      </c:layout>
      <c:overlay val="0"/>
      <c:spPr>
        <a:noFill/>
        <a:ln>
          <a:noFill/>
        </a:ln>
      </c:spPr>
      <c:txPr>
        <a:bodyPr/>
        <a:lstStyle/>
        <a:p>
          <a:pPr>
            <a:defRPr sz="1000" b="0" strike="noStrike" spc="-1">
              <a:solidFill>
                <a:srgbClr val="000000"/>
              </a:solidFill>
              <a:latin typeface="Arial"/>
            </a:defRPr>
          </a:pPr>
          <a:endParaRPr lang="it-IT"/>
        </a:p>
      </c:txPr>
    </c:legend>
    <c:plotVisOnly val="1"/>
    <c:dispBlanksAs val="gap"/>
    <c:showDLblsOverMax val="1"/>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3" Type="http://schemas.openxmlformats.org/officeDocument/2006/relationships/image" Target="../media/image5.emf"/><Relationship Id="rId7" Type="http://schemas.openxmlformats.org/officeDocument/2006/relationships/image" Target="../media/image9.emf"/><Relationship Id="rId12" Type="http://schemas.openxmlformats.org/officeDocument/2006/relationships/image" Target="../media/image14.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11" Type="http://schemas.openxmlformats.org/officeDocument/2006/relationships/image" Target="../media/image13.emf"/><Relationship Id="rId5" Type="http://schemas.openxmlformats.org/officeDocument/2006/relationships/image" Target="../media/image7.emf"/><Relationship Id="rId10" Type="http://schemas.openxmlformats.org/officeDocument/2006/relationships/image" Target="../media/image12.emf"/><Relationship Id="rId4" Type="http://schemas.openxmlformats.org/officeDocument/2006/relationships/image" Target="../media/image6.emf"/><Relationship Id="rId9" Type="http://schemas.openxmlformats.org/officeDocument/2006/relationships/image" Target="../media/image1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30240</xdr:colOff>
      <xdr:row>31</xdr:row>
      <xdr:rowOff>165960</xdr:rowOff>
    </xdr:from>
    <xdr:to>
      <xdr:col>1</xdr:col>
      <xdr:colOff>2295360</xdr:colOff>
      <xdr:row>31</xdr:row>
      <xdr:rowOff>1533240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l="14708"/>
        <a:stretch/>
      </xdr:blipFill>
      <xdr:spPr>
        <a:xfrm>
          <a:off x="228240" y="10998720"/>
          <a:ext cx="2265120" cy="1367280"/>
        </a:xfrm>
        <a:prstGeom prst="rect">
          <a:avLst/>
        </a:prstGeom>
        <a:ln>
          <a:noFill/>
        </a:ln>
      </xdr:spPr>
    </xdr:pic>
    <xdr:clientData/>
  </xdr:twoCellAnchor>
  <xdr:twoCellAnchor editAs="oneCell">
    <xdr:from>
      <xdr:col>1</xdr:col>
      <xdr:colOff>2325240</xdr:colOff>
      <xdr:row>31</xdr:row>
      <xdr:rowOff>195480</xdr:rowOff>
    </xdr:from>
    <xdr:to>
      <xdr:col>1</xdr:col>
      <xdr:colOff>8480620</xdr:colOff>
      <xdr:row>32</xdr:row>
      <xdr:rowOff>946</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2523240" y="11028240"/>
          <a:ext cx="6647400" cy="1887120"/>
        </a:xfrm>
        <a:prstGeom prst="rect">
          <a:avLst/>
        </a:prstGeom>
        <a:solidFill>
          <a:schemeClr val="lt1"/>
        </a:solidFill>
        <a:ln w="9360">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100" b="0" strike="noStrike" spc="-1">
              <a:solidFill>
                <a:srgbClr val="000000"/>
              </a:solidFill>
              <a:latin typeface="Arial"/>
            </a:rPr>
            <a:t>© European Commission, </a:t>
          </a:r>
          <a:r>
            <a:rPr lang="en-US" sz="1100" b="0" strike="noStrike" spc="-1">
              <a:solidFill>
                <a:sysClr val="windowText" lastClr="000000"/>
              </a:solidFill>
              <a:latin typeface="Arial"/>
            </a:rPr>
            <a:t>November 2019</a:t>
          </a:r>
          <a:endParaRPr lang="en-US" sz="1100" b="0" strike="noStrike" spc="-1">
            <a:solidFill>
              <a:sysClr val="windowText" lastClr="000000"/>
            </a:solidFill>
            <a:latin typeface="Times New Roman"/>
          </a:endParaRPr>
        </a:p>
        <a:p>
          <a:pPr>
            <a:lnSpc>
              <a:spcPct val="100000"/>
            </a:lnSpc>
          </a:pPr>
          <a:endParaRPr lang="en-US" sz="1100" b="0" strike="noStrike" spc="-1">
            <a:latin typeface="Times New Roman"/>
          </a:endParaRPr>
        </a:p>
        <a:p>
          <a:pPr>
            <a:lnSpc>
              <a:spcPct val="100000"/>
            </a:lnSpc>
          </a:pPr>
          <a:r>
            <a:rPr lang="en-US" sz="1000" b="0" strike="noStrike" spc="-1">
              <a:solidFill>
                <a:srgbClr val="595959"/>
              </a:solidFill>
              <a:latin typeface="Arial"/>
            </a:rPr>
            <a:t>This tool has been developed under Contract Nº 07.0201/2017/767625/SER/ENV.B.1 between the European Commission, Ecoinstitut SCCL and ICLEI – Local Governments for Sustainability, supported by Public Procurement Analysis (PPA) and A. Geuder.</a:t>
          </a:r>
          <a:endParaRPr lang="en-US" sz="1000" b="0" strike="noStrike" spc="-1">
            <a:latin typeface="Times New Roman"/>
          </a:endParaRPr>
        </a:p>
        <a:p>
          <a:pPr>
            <a:lnSpc>
              <a:spcPct val="100000"/>
            </a:lnSpc>
          </a:pPr>
          <a:endParaRPr lang="en-US" sz="1000" b="0" strike="noStrike" spc="-1">
            <a:latin typeface="Times New Roman"/>
          </a:endParaRPr>
        </a:p>
        <a:p>
          <a:pPr>
            <a:lnSpc>
              <a:spcPct val="100000"/>
            </a:lnSpc>
          </a:pPr>
          <a:r>
            <a:rPr lang="en-US" sz="1000" b="0" strike="noStrike" spc="-1">
              <a:solidFill>
                <a:srgbClr val="595959"/>
              </a:solidFill>
              <a:latin typeface="Arial"/>
            </a:rPr>
            <a:t>Neither the European Commission nor any person acting on behalf of the Commission is responsible for the use that might be made of this tool.</a:t>
          </a:r>
          <a:endParaRPr lang="en-US" sz="1000" b="0" strike="noStrike" spc="-1">
            <a:latin typeface="Times New Roman"/>
          </a:endParaRPr>
        </a:p>
        <a:p>
          <a:pPr>
            <a:lnSpc>
              <a:spcPct val="100000"/>
            </a:lnSpc>
          </a:pPr>
          <a:endParaRPr lang="en-US" sz="1000" b="0" strike="noStrike" spc="-1">
            <a:latin typeface="Times New Roman"/>
          </a:endParaRPr>
        </a:p>
        <a:p>
          <a:pPr>
            <a:lnSpc>
              <a:spcPct val="100000"/>
            </a:lnSpc>
          </a:pPr>
          <a:r>
            <a:rPr lang="en-US" sz="1000" b="0" strike="noStrike" spc="-1">
              <a:solidFill>
                <a:srgbClr val="595959"/>
              </a:solidFill>
              <a:latin typeface="Arial"/>
            </a:rPr>
            <a:t>Reproduction is authorised provided the source is acknowledged. The reuse policy of European Commission documents is regulated by Decision 2011/833/EU (OJ L 330, 14.12.2011, p. 39). </a:t>
          </a:r>
          <a:endParaRPr lang="en-US" sz="1000" b="0" strike="noStrike" spc="-1">
            <a:latin typeface="Times New Roman"/>
          </a:endParaRPr>
        </a:p>
        <a:p>
          <a:pPr>
            <a:lnSpc>
              <a:spcPct val="100000"/>
            </a:lnSpc>
          </a:pPr>
          <a:endParaRPr lang="en-US" sz="1000" b="0" strike="noStrike" spc="-1">
            <a:latin typeface="Times New Roman"/>
          </a:endParaRPr>
        </a:p>
      </xdr:txBody>
    </xdr:sp>
    <xdr:clientData/>
  </xdr:twoCellAnchor>
  <xdr:twoCellAnchor>
    <xdr:from>
      <xdr:col>0</xdr:col>
      <xdr:colOff>0</xdr:colOff>
      <xdr:row>0</xdr:row>
      <xdr:rowOff>0</xdr:rowOff>
    </xdr:from>
    <xdr:to>
      <xdr:col>3</xdr:col>
      <xdr:colOff>3581400</xdr:colOff>
      <xdr:row>31</xdr:row>
      <xdr:rowOff>1689100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289985</xdr:colOff>
      <xdr:row>16</xdr:row>
      <xdr:rowOff>1138761</xdr:rowOff>
    </xdr:from>
    <xdr:to>
      <xdr:col>1</xdr:col>
      <xdr:colOff>291028</xdr:colOff>
      <xdr:row>21</xdr:row>
      <xdr:rowOff>38099</xdr:rowOff>
    </xdr:to>
    <xdr:pic>
      <xdr:nvPicPr>
        <xdr:cNvPr id="11" name="Picture 10">
          <a:extLst>
            <a:ext uri="{FF2B5EF4-FFF2-40B4-BE49-F238E27FC236}">
              <a16:creationId xmlns:a16="http://schemas.microsoft.com/office/drawing/2014/main" id="{8EB8B272-0D98-E440-9081-8A4E8C2B0B91}"/>
            </a:ext>
          </a:extLst>
        </xdr:cNvPr>
        <xdr:cNvPicPr>
          <a:picLocks noChangeAspect="1"/>
        </xdr:cNvPicPr>
      </xdr:nvPicPr>
      <xdr:blipFill rotWithShape="1">
        <a:blip xmlns:r="http://schemas.openxmlformats.org/officeDocument/2006/relationships" r:embed="rId2"/>
        <a:srcRect r="93392" b="1774"/>
        <a:stretch/>
      </xdr:blipFill>
      <xdr:spPr>
        <a:xfrm>
          <a:off x="289985" y="11006661"/>
          <a:ext cx="293143" cy="804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571500</xdr:colOff>
      <xdr:row>137</xdr:row>
      <xdr:rowOff>0</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279400</xdr:colOff>
      <xdr:row>0</xdr:row>
      <xdr:rowOff>655040</xdr:rowOff>
    </xdr:from>
    <xdr:to>
      <xdr:col>6</xdr:col>
      <xdr:colOff>1282700</xdr:colOff>
      <xdr:row>4</xdr:row>
      <xdr:rowOff>10460</xdr:rowOff>
    </xdr:to>
    <xdr:sp macro="" textlink="">
      <xdr:nvSpPr>
        <xdr:cNvPr id="16" name="CustomShape 1">
          <a:extLst>
            <a:ext uri="{FF2B5EF4-FFF2-40B4-BE49-F238E27FC236}">
              <a16:creationId xmlns:a16="http://schemas.microsoft.com/office/drawing/2014/main" id="{00000000-0008-0000-0200-000010000000}"/>
            </a:ext>
          </a:extLst>
        </xdr:cNvPr>
        <xdr:cNvSpPr/>
      </xdr:nvSpPr>
      <xdr:spPr>
        <a:xfrm>
          <a:off x="279400" y="65504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Le offerte economiche saranno valutate utilizzando un approccio basato sui costi del ciclo di vita, come indicato nel documento di gara. Per valutare la tua offerta per l'aggiudicazione dell'appalto, ti preghiamo di </a:t>
          </a:r>
          <a:r>
            <a:rPr lang="en-US" sz="1100" b="1" strike="noStrike" spc="-1">
              <a:solidFill>
                <a:sysClr val="windowText" lastClr="000000"/>
              </a:solidFill>
              <a:latin typeface="Arial"/>
            </a:rPr>
            <a:t>fornire le informazioni relative alla tua offerta riempiendo le celle BIANCHE delle relative colonne con i dati della tua offerta.</a:t>
          </a:r>
          <a:endParaRPr lang="en-US" sz="1100" b="1" strike="noStrike" spc="-1">
            <a:solidFill>
              <a:sysClr val="windowText" lastClr="000000"/>
            </a:solidFill>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2844800</xdr:colOff>
      <xdr:row>31</xdr:row>
      <xdr:rowOff>0</xdr:rowOff>
    </xdr:to>
    <xdr:sp macro="" textlink="">
      <xdr:nvSpPr>
        <xdr:cNvPr id="4098" name="shapetype_202" hidden="1">
          <a:extLst>
            <a:ext uri="{FF2B5EF4-FFF2-40B4-BE49-F238E27FC236}">
              <a16:creationId xmlns:a16="http://schemas.microsoft.com/office/drawing/2014/main" id="{00000000-0008-0000-0300-00000210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241300</xdr:colOff>
      <xdr:row>1</xdr:row>
      <xdr:rowOff>38100</xdr:rowOff>
    </xdr:from>
    <xdr:to>
      <xdr:col>3</xdr:col>
      <xdr:colOff>220518</xdr:colOff>
      <xdr:row>1</xdr:row>
      <xdr:rowOff>587320</xdr:rowOff>
    </xdr:to>
    <xdr:sp macro="" textlink="">
      <xdr:nvSpPr>
        <xdr:cNvPr id="13" name="CustomShape 1">
          <a:extLst>
            <a:ext uri="{FF2B5EF4-FFF2-40B4-BE49-F238E27FC236}">
              <a16:creationId xmlns:a16="http://schemas.microsoft.com/office/drawing/2014/main" id="{9F11353B-FD1B-6241-B5DB-0A9B009D0918}"/>
            </a:ext>
          </a:extLst>
        </xdr:cNvPr>
        <xdr:cNvSpPr/>
      </xdr:nvSpPr>
      <xdr:spPr>
        <a:xfrm>
          <a:off x="241300" y="5461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This sheet provides clear definitions for each of the parameters and formulas used in the tool.  Contracting authorities will have to make sure that the standards used to define certain parameters are consistent with the technical specifications (especially in relation to energy use for the calculation of operational costs).</a:t>
          </a:r>
          <a:endParaRPr lang="en-US" sz="1100" b="1" strike="noStrike" spc="-1">
            <a:solidFill>
              <a:sysClr val="windowText" lastClr="000000"/>
            </a:solidFill>
            <a:latin typeface="Times New Roman"/>
          </a:endParaRPr>
        </a:p>
      </xdr:txBody>
    </xdr:sp>
    <xdr:clientData/>
  </xdr:twoCellAnchor>
  <xdr:twoCellAnchor editAs="oneCell">
    <xdr:from>
      <xdr:col>0</xdr:col>
      <xdr:colOff>241300</xdr:colOff>
      <xdr:row>1</xdr:row>
      <xdr:rowOff>38100</xdr:rowOff>
    </xdr:from>
    <xdr:to>
      <xdr:col>3</xdr:col>
      <xdr:colOff>220518</xdr:colOff>
      <xdr:row>1</xdr:row>
      <xdr:rowOff>587320</xdr:rowOff>
    </xdr:to>
    <xdr:sp macro="" textlink="">
      <xdr:nvSpPr>
        <xdr:cNvPr id="18" name="CustomShape 1">
          <a:extLst>
            <a:ext uri="{FF2B5EF4-FFF2-40B4-BE49-F238E27FC236}">
              <a16:creationId xmlns:a16="http://schemas.microsoft.com/office/drawing/2014/main" id="{1A6AD9B8-C95F-4D4B-96F0-DAC356A850E5}"/>
            </a:ext>
          </a:extLst>
        </xdr:cNvPr>
        <xdr:cNvSpPr/>
      </xdr:nvSpPr>
      <xdr:spPr>
        <a:xfrm>
          <a:off x="241300" y="609600"/>
          <a:ext cx="10596418"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Questo foglio fornisce definizioni chiare per ciascuno dei parametri e delle formule utilizzati nello strumento. Le amministrazioni aggiudicatrici dovranno assicurarsi che gli standard utilizzati per definire alcuni parametri siano coerenti con le specifiche tecniche (soprattutto in relazione all'uso di energia per il calcolo dei costi operativi).</a:t>
          </a:r>
          <a:endParaRPr lang="en-US" sz="1100" b="1" strike="noStrike" spc="-1">
            <a:solidFill>
              <a:sysClr val="windowText" lastClr="000000"/>
            </a:solidFill>
            <a:latin typeface="Times New Roman"/>
          </a:endParaRPr>
        </a:p>
      </xdr:txBody>
    </xdr:sp>
    <xdr:clientData/>
  </xdr:twoCellAnchor>
  <xdr:twoCellAnchor editAs="oneCell">
    <xdr:from>
      <xdr:col>3</xdr:col>
      <xdr:colOff>42333</xdr:colOff>
      <xdr:row>14</xdr:row>
      <xdr:rowOff>423334</xdr:rowOff>
    </xdr:from>
    <xdr:to>
      <xdr:col>3</xdr:col>
      <xdr:colOff>7700433</xdr:colOff>
      <xdr:row>14</xdr:row>
      <xdr:rowOff>797984</xdr:rowOff>
    </xdr:to>
    <xdr:pic>
      <xdr:nvPicPr>
        <xdr:cNvPr id="42" name="Immagine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42889" y="8586612"/>
          <a:ext cx="76581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49389</xdr:colOff>
      <xdr:row>14</xdr:row>
      <xdr:rowOff>853722</xdr:rowOff>
    </xdr:from>
    <xdr:to>
      <xdr:col>3</xdr:col>
      <xdr:colOff>7707489</xdr:colOff>
      <xdr:row>14</xdr:row>
      <xdr:rowOff>1228372</xdr:rowOff>
    </xdr:to>
    <xdr:pic>
      <xdr:nvPicPr>
        <xdr:cNvPr id="43" name="Immagine 4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49945" y="9017000"/>
          <a:ext cx="76581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49389</xdr:colOff>
      <xdr:row>14</xdr:row>
      <xdr:rowOff>1326444</xdr:rowOff>
    </xdr:from>
    <xdr:to>
      <xdr:col>3</xdr:col>
      <xdr:colOff>7707489</xdr:colOff>
      <xdr:row>14</xdr:row>
      <xdr:rowOff>1701094</xdr:rowOff>
    </xdr:to>
    <xdr:pic>
      <xdr:nvPicPr>
        <xdr:cNvPr id="44" name="Immagine 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549945" y="9489722"/>
          <a:ext cx="76581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8255000</xdr:colOff>
      <xdr:row>56</xdr:row>
      <xdr:rowOff>81643</xdr:rowOff>
    </xdr:from>
    <xdr:to>
      <xdr:col>3</xdr:col>
      <xdr:colOff>7649029</xdr:colOff>
      <xdr:row>56</xdr:row>
      <xdr:rowOff>1269093</xdr:rowOff>
    </xdr:to>
    <xdr:pic>
      <xdr:nvPicPr>
        <xdr:cNvPr id="45" name="Immagine 4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84429" y="38036500"/>
          <a:ext cx="7658100" cy="118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8245928</xdr:colOff>
      <xdr:row>57</xdr:row>
      <xdr:rowOff>181428</xdr:rowOff>
    </xdr:from>
    <xdr:to>
      <xdr:col>3</xdr:col>
      <xdr:colOff>7639957</xdr:colOff>
      <xdr:row>57</xdr:row>
      <xdr:rowOff>975178</xdr:rowOff>
    </xdr:to>
    <xdr:pic>
      <xdr:nvPicPr>
        <xdr:cNvPr id="47" name="Immagine 4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475357" y="39506071"/>
          <a:ext cx="7658100" cy="79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8236857</xdr:colOff>
      <xdr:row>58</xdr:row>
      <xdr:rowOff>141515</xdr:rowOff>
    </xdr:from>
    <xdr:to>
      <xdr:col>3</xdr:col>
      <xdr:colOff>7659914</xdr:colOff>
      <xdr:row>58</xdr:row>
      <xdr:rowOff>2510065</xdr:rowOff>
    </xdr:to>
    <xdr:pic>
      <xdr:nvPicPr>
        <xdr:cNvPr id="49" name="Immagine 4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475357" y="40629115"/>
          <a:ext cx="7690757" cy="236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8255000</xdr:colOff>
      <xdr:row>58</xdr:row>
      <xdr:rowOff>2639786</xdr:rowOff>
    </xdr:from>
    <xdr:to>
      <xdr:col>3</xdr:col>
      <xdr:colOff>7645400</xdr:colOff>
      <xdr:row>58</xdr:row>
      <xdr:rowOff>4020457</xdr:rowOff>
    </xdr:to>
    <xdr:pic>
      <xdr:nvPicPr>
        <xdr:cNvPr id="51" name="Immagine 5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493500" y="43127386"/>
          <a:ext cx="7658100" cy="1380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9072</xdr:colOff>
      <xdr:row>59</xdr:row>
      <xdr:rowOff>244929</xdr:rowOff>
    </xdr:from>
    <xdr:to>
      <xdr:col>3</xdr:col>
      <xdr:colOff>7667172</xdr:colOff>
      <xdr:row>59</xdr:row>
      <xdr:rowOff>644979</xdr:rowOff>
    </xdr:to>
    <xdr:pic>
      <xdr:nvPicPr>
        <xdr:cNvPr id="52" name="Immagine 5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502572" y="44141572"/>
          <a:ext cx="76581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3</xdr:col>
      <xdr:colOff>7658100</xdr:colOff>
      <xdr:row>60</xdr:row>
      <xdr:rowOff>647700</xdr:rowOff>
    </xdr:to>
    <xdr:pic>
      <xdr:nvPicPr>
        <xdr:cNvPr id="53" name="Immagine 5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499850" y="44735750"/>
          <a:ext cx="76581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62</xdr:row>
      <xdr:rowOff>0</xdr:rowOff>
    </xdr:from>
    <xdr:to>
      <xdr:col>3</xdr:col>
      <xdr:colOff>7658100</xdr:colOff>
      <xdr:row>62</xdr:row>
      <xdr:rowOff>400050</xdr:rowOff>
    </xdr:to>
    <xdr:pic>
      <xdr:nvPicPr>
        <xdr:cNvPr id="55" name="Immagine 5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499850" y="46983650"/>
          <a:ext cx="76581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63</xdr:row>
      <xdr:rowOff>0</xdr:rowOff>
    </xdr:from>
    <xdr:to>
      <xdr:col>3</xdr:col>
      <xdr:colOff>7658100</xdr:colOff>
      <xdr:row>63</xdr:row>
      <xdr:rowOff>400050</xdr:rowOff>
    </xdr:to>
    <xdr:pic>
      <xdr:nvPicPr>
        <xdr:cNvPr id="57" name="Immagine 5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499850" y="47631350"/>
          <a:ext cx="76581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64</xdr:row>
      <xdr:rowOff>0</xdr:rowOff>
    </xdr:from>
    <xdr:to>
      <xdr:col>3</xdr:col>
      <xdr:colOff>7658100</xdr:colOff>
      <xdr:row>64</xdr:row>
      <xdr:rowOff>425450</xdr:rowOff>
    </xdr:to>
    <xdr:pic>
      <xdr:nvPicPr>
        <xdr:cNvPr id="58" name="Immagine 57"/>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499850" y="48113950"/>
          <a:ext cx="7658100" cy="42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61</xdr:row>
      <xdr:rowOff>0</xdr:rowOff>
    </xdr:from>
    <xdr:to>
      <xdr:col>3</xdr:col>
      <xdr:colOff>7658100</xdr:colOff>
      <xdr:row>61</xdr:row>
      <xdr:rowOff>596900</xdr:rowOff>
    </xdr:to>
    <xdr:pic>
      <xdr:nvPicPr>
        <xdr:cNvPr id="20" name="Immagine 19"/>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1499850" y="46704250"/>
          <a:ext cx="7658100" cy="59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13</xdr:row>
      <xdr:rowOff>0</xdr:rowOff>
    </xdr:from>
    <xdr:to>
      <xdr:col>24</xdr:col>
      <xdr:colOff>0</xdr:colOff>
      <xdr:row>32</xdr:row>
      <xdr:rowOff>127000</xdr:rowOff>
    </xdr:to>
    <xdr:graphicFrame macro="">
      <xdr:nvGraphicFramePr>
        <xdr:cNvPr id="2" name="Chart 23">
          <a:extLst>
            <a:ext uri="{FF2B5EF4-FFF2-40B4-BE49-F238E27FC236}">
              <a16:creationId xmlns:a16="http://schemas.microsoft.com/office/drawing/2014/main" id="{0C27602B-2451-B248-A943-EFAC6337B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241889</xdr:colOff>
      <xdr:row>52</xdr:row>
      <xdr:rowOff>59865</xdr:rowOff>
    </xdr:to>
    <xdr:sp macro="" textlink="">
      <xdr:nvSpPr>
        <xdr:cNvPr id="29" name="CustomShape 1" hidden="1">
          <a:extLst>
            <a:ext uri="{FF2B5EF4-FFF2-40B4-BE49-F238E27FC236}">
              <a16:creationId xmlns:a16="http://schemas.microsoft.com/office/drawing/2014/main" id="{00000000-0008-0000-04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241889</xdr:colOff>
      <xdr:row>52</xdr:row>
      <xdr:rowOff>59865</xdr:rowOff>
    </xdr:to>
    <xdr:sp macro="" textlink="">
      <xdr:nvSpPr>
        <xdr:cNvPr id="30" name="CustomShape 1" hidden="1">
          <a:extLst>
            <a:ext uri="{FF2B5EF4-FFF2-40B4-BE49-F238E27FC236}">
              <a16:creationId xmlns:a16="http://schemas.microsoft.com/office/drawing/2014/main" id="{00000000-0008-0000-04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381000</xdr:colOff>
      <xdr:row>1</xdr:row>
      <xdr:rowOff>0</xdr:rowOff>
    </xdr:from>
    <xdr:to>
      <xdr:col>9</xdr:col>
      <xdr:colOff>1447800</xdr:colOff>
      <xdr:row>1</xdr:row>
      <xdr:rowOff>549220</xdr:rowOff>
    </xdr:to>
    <xdr:sp macro="" textlink="">
      <xdr:nvSpPr>
        <xdr:cNvPr id="4" name="CustomShape 1">
          <a:extLst>
            <a:ext uri="{FF2B5EF4-FFF2-40B4-BE49-F238E27FC236}">
              <a16:creationId xmlns:a16="http://schemas.microsoft.com/office/drawing/2014/main" id="{6E5354EA-B1B6-CD44-83BA-8BBE1B4901A3}"/>
            </a:ext>
          </a:extLst>
        </xdr:cNvPr>
        <xdr:cNvSpPr/>
      </xdr:nvSpPr>
      <xdr:spPr>
        <a:xfrm>
          <a:off x="381000" y="571500"/>
          <a:ext cx="107950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Questo foglio contiene i set di dati utilizzati per alcuni calcoli. Include la valuta e le emissioni di CO</a:t>
          </a:r>
          <a:r>
            <a:rPr lang="en-US" sz="1100" b="0" strike="noStrike" spc="-1" baseline="-25000">
              <a:solidFill>
                <a:sysClr val="windowText" lastClr="000000"/>
              </a:solidFill>
              <a:latin typeface="Arial"/>
            </a:rPr>
            <a:t>2-eq</a:t>
          </a:r>
          <a:r>
            <a:rPr lang="en-US" sz="1100" b="0" strike="noStrike" spc="-1">
              <a:solidFill>
                <a:sysClr val="windowText" lastClr="000000"/>
              </a:solidFill>
              <a:latin typeface="Arial"/>
            </a:rPr>
            <a:t> del mix elettrico nazionale per i paesi dell'UE, nonché il testo per i menu a discesa. </a:t>
          </a:r>
          <a:r>
            <a:rPr lang="en-US" sz="1100" b="0" strike="noStrike" spc="-1">
              <a:solidFill>
                <a:srgbClr val="FF0000"/>
              </a:solidFill>
              <a:latin typeface="Arial"/>
            </a:rPr>
            <a:t>NON EDITARE O MODIFICARE </a:t>
          </a:r>
          <a:r>
            <a:rPr lang="en-US" sz="1100" b="0" strike="noStrike" spc="-1">
              <a:solidFill>
                <a:sysClr val="windowText" lastClr="000000"/>
              </a:solidFill>
              <a:latin typeface="Arial"/>
            </a:rPr>
            <a:t>gli elementi di questa scheda per evitare errori nello strumento.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330200</xdr:colOff>
      <xdr:row>0</xdr:row>
      <xdr:rowOff>558800</xdr:rowOff>
    </xdr:from>
    <xdr:to>
      <xdr:col>11</xdr:col>
      <xdr:colOff>139700</xdr:colOff>
      <xdr:row>1</xdr:row>
      <xdr:rowOff>536520</xdr:rowOff>
    </xdr:to>
    <xdr:sp macro="" textlink="">
      <xdr:nvSpPr>
        <xdr:cNvPr id="2" name="CustomShape 1">
          <a:extLst>
            <a:ext uri="{FF2B5EF4-FFF2-40B4-BE49-F238E27FC236}">
              <a16:creationId xmlns:a16="http://schemas.microsoft.com/office/drawing/2014/main" id="{0A796AB3-4653-454C-B271-F3638A7BA378}"/>
            </a:ext>
          </a:extLst>
        </xdr:cNvPr>
        <xdr:cNvSpPr/>
      </xdr:nvSpPr>
      <xdr:spPr>
        <a:xfrm>
          <a:off x="330200" y="5588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Questa scheda contiene alcuni dei calcoli necessari per ottenere i costi del ciclo di vita delle offerte</a:t>
          </a:r>
          <a:r>
            <a:rPr lang="en-US" sz="1100" b="0" strike="noStrike" spc="-1">
              <a:solidFill>
                <a:srgbClr val="FF0000"/>
              </a:solidFill>
              <a:latin typeface="Arial"/>
            </a:rPr>
            <a:t>. NON EDITARE O MODIFICARE </a:t>
          </a:r>
          <a:r>
            <a:rPr lang="en-US" sz="1100" b="0" strike="noStrike" spc="-1">
              <a:solidFill>
                <a:sysClr val="windowText" lastClr="000000"/>
              </a:solidFill>
              <a:latin typeface="Arial"/>
            </a:rPr>
            <a:t>per evitare errori nello strumento</a:t>
          </a:r>
          <a:endParaRPr lang="en-US" sz="1100" b="0" strike="noStrike" spc="-1" baseline="0">
            <a:solidFill>
              <a:sysClr val="windowText" lastClr="000000"/>
            </a:solidFill>
            <a:latin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Abby Semple" id="{265DA444-F4BA-4433-B03E-CEEBEFC4511A}" userId="Abby Semple"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0" dT="2019-04-26T17:12:47.81" personId="{265DA444-F4BA-4433-B03E-CEEBEFC4511A}" id="{C768A617-2BE4-4A6F-AC52-0EEEC270D91F}">
    <text>As noted in the concept doc, I don't think we should include this</text>
  </threadedComment>
  <threadedComment ref="C35" dT="2019-04-26T17:14:20.80" personId="{265DA444-F4BA-4433-B03E-CEEBEFC4511A}" id="{B446D395-367D-4A5F-8E0B-92D1C43BC8E2}">
    <text>Just need to make it clear how the CA is to define the different modes.</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c.europa.eu/environment/gpp/lcc.htm" TargetMode="External"/><Relationship Id="rId1" Type="http://schemas.openxmlformats.org/officeDocument/2006/relationships/hyperlink" Target="http://ec.europa.eu/environment/gpp/helpdesk.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J32"/>
  <sheetViews>
    <sheetView topLeftCell="A2" zoomScale="90" zoomScaleNormal="90" workbookViewId="0">
      <selection activeCell="C6" sqref="C6"/>
    </sheetView>
  </sheetViews>
  <sheetFormatPr defaultColWidth="8.84375" defaultRowHeight="14" x14ac:dyDescent="0.3"/>
  <cols>
    <col min="1" max="1" width="3.84375" style="1" customWidth="1"/>
    <col min="2" max="2" width="115.4609375" style="2" customWidth="1"/>
    <col min="3" max="3" width="6" style="1" customWidth="1"/>
    <col min="4" max="4" width="77.15234375" style="1" customWidth="1"/>
    <col min="5" max="1016" width="10.69140625" style="1" customWidth="1"/>
    <col min="1017" max="1025" width="8.84375" customWidth="1"/>
  </cols>
  <sheetData>
    <row r="1" spans="1:1024" s="3" customFormat="1" ht="45" customHeight="1" x14ac:dyDescent="0.55000000000000004">
      <c r="B1" s="268" t="s">
        <v>28</v>
      </c>
    </row>
    <row r="2" spans="1:1024" s="4" customFormat="1" ht="44" customHeight="1" x14ac:dyDescent="0.3">
      <c r="B2" s="5" t="s">
        <v>29</v>
      </c>
    </row>
    <row r="3" spans="1:1024" s="6" customFormat="1" ht="21" customHeight="1" x14ac:dyDescent="0.3">
      <c r="B3" s="7" t="s">
        <v>27</v>
      </c>
      <c r="D3" s="8"/>
      <c r="AMC3" s="9"/>
      <c r="AMD3" s="9"/>
      <c r="AME3" s="9"/>
      <c r="AMF3" s="9"/>
      <c r="AMG3" s="9"/>
      <c r="AMH3" s="9"/>
      <c r="AMI3" s="9"/>
      <c r="AMJ3" s="9"/>
    </row>
    <row r="4" spans="1:1024" ht="99" x14ac:dyDescent="0.3">
      <c r="B4" s="163" t="s">
        <v>30</v>
      </c>
      <c r="D4" s="2"/>
    </row>
    <row r="5" spans="1:1024" ht="21" customHeight="1" x14ac:dyDescent="0.3">
      <c r="B5" s="7" t="s">
        <v>31</v>
      </c>
      <c r="D5" s="2"/>
    </row>
    <row r="6" spans="1:1024" ht="28" x14ac:dyDescent="0.3">
      <c r="B6" s="10" t="s">
        <v>32</v>
      </c>
      <c r="D6" s="2"/>
    </row>
    <row r="7" spans="1:1024" x14ac:dyDescent="0.3">
      <c r="B7" s="10" t="s">
        <v>33</v>
      </c>
      <c r="D7" s="2"/>
    </row>
    <row r="8" spans="1:1024" ht="112" x14ac:dyDescent="0.3">
      <c r="B8" s="163" t="s">
        <v>324</v>
      </c>
      <c r="D8" s="2"/>
    </row>
    <row r="9" spans="1:1024" ht="56" x14ac:dyDescent="0.3">
      <c r="B9" s="125" t="s">
        <v>34</v>
      </c>
      <c r="D9" s="2"/>
    </row>
    <row r="10" spans="1:1024" ht="56" x14ac:dyDescent="0.3">
      <c r="B10" s="163" t="s">
        <v>35</v>
      </c>
      <c r="D10" s="2"/>
    </row>
    <row r="11" spans="1:1024" ht="56" x14ac:dyDescent="0.3">
      <c r="B11" s="163" t="s">
        <v>36</v>
      </c>
      <c r="D11" s="2"/>
    </row>
    <row r="12" spans="1:1024" ht="45" customHeight="1" x14ac:dyDescent="0.3">
      <c r="B12" s="126" t="s">
        <v>37</v>
      </c>
      <c r="D12" s="160"/>
    </row>
    <row r="13" spans="1:1024" ht="28" x14ac:dyDescent="0.3">
      <c r="B13" s="125" t="s">
        <v>38</v>
      </c>
      <c r="D13" s="2"/>
    </row>
    <row r="14" spans="1:1024" s="345" customFormat="1" ht="98.5" x14ac:dyDescent="0.3">
      <c r="A14" s="1"/>
      <c r="B14" s="355" t="s">
        <v>294</v>
      </c>
      <c r="C14" s="1"/>
      <c r="D14" s="2"/>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351"/>
      <c r="AMD14" s="351"/>
      <c r="AME14" s="351"/>
      <c r="AMF14" s="351"/>
      <c r="AMG14" s="351"/>
      <c r="AMH14" s="351"/>
      <c r="AMI14" s="351"/>
      <c r="AMJ14" s="351"/>
    </row>
    <row r="15" spans="1:1024" ht="87" customHeight="1" x14ac:dyDescent="0.3">
      <c r="B15" s="164" t="s">
        <v>295</v>
      </c>
      <c r="D15" s="11"/>
    </row>
    <row r="16" spans="1:1024" ht="16.5" x14ac:dyDescent="0.3">
      <c r="B16" s="7" t="s">
        <v>39</v>
      </c>
      <c r="D16" s="2"/>
    </row>
    <row r="17" spans="2:1024" ht="86" customHeight="1" x14ac:dyDescent="0.3">
      <c r="B17" s="163" t="s">
        <v>40</v>
      </c>
      <c r="D17" s="11"/>
    </row>
    <row r="18" spans="2:1024" x14ac:dyDescent="0.3">
      <c r="B18" s="231" t="s">
        <v>41</v>
      </c>
    </row>
    <row r="19" spans="2:1024" x14ac:dyDescent="0.3">
      <c r="B19" s="231" t="s">
        <v>42</v>
      </c>
    </row>
    <row r="20" spans="2:1024" x14ac:dyDescent="0.3">
      <c r="B20" s="231" t="s">
        <v>43</v>
      </c>
    </row>
    <row r="21" spans="2:1024" x14ac:dyDescent="0.3">
      <c r="B21" s="231" t="s">
        <v>44</v>
      </c>
    </row>
    <row r="22" spans="2:1024" x14ac:dyDescent="0.3">
      <c r="B22" s="231"/>
    </row>
    <row r="23" spans="2:1024" ht="161" customHeight="1" x14ac:dyDescent="0.3">
      <c r="B23" s="125" t="s">
        <v>45</v>
      </c>
      <c r="D23" s="11"/>
    </row>
    <row r="24" spans="2:1024" ht="69" customHeight="1" x14ac:dyDescent="0.3">
      <c r="B24" s="163" t="s">
        <v>46</v>
      </c>
      <c r="D24" s="11"/>
    </row>
    <row r="25" spans="2:1024" ht="42" x14ac:dyDescent="0.3">
      <c r="B25" s="163" t="s">
        <v>47</v>
      </c>
      <c r="D25" s="11"/>
    </row>
    <row r="26" spans="2:1024" x14ac:dyDescent="0.3">
      <c r="B26" s="333" t="s">
        <v>25</v>
      </c>
    </row>
    <row r="27" spans="2:1024" ht="48" customHeight="1" thickBot="1" x14ac:dyDescent="0.35"/>
    <row r="28" spans="2:1024" s="12" customFormat="1" ht="45.5" x14ac:dyDescent="0.3">
      <c r="B28" s="140" t="s">
        <v>48</v>
      </c>
      <c r="AMC28" s="13"/>
      <c r="AMD28" s="13"/>
      <c r="AME28" s="13"/>
      <c r="AMF28" s="13"/>
      <c r="AMG28" s="13"/>
      <c r="AMH28" s="13"/>
      <c r="AMI28" s="13"/>
      <c r="AMJ28" s="13"/>
    </row>
    <row r="29" spans="2:1024" s="12" customFormat="1" ht="27.5" thickBot="1" x14ac:dyDescent="0.35">
      <c r="B29" s="141" t="s">
        <v>20</v>
      </c>
      <c r="AMC29" s="13"/>
      <c r="AMD29" s="13"/>
      <c r="AME29" s="13"/>
      <c r="AMF29" s="13"/>
      <c r="AMG29" s="13"/>
      <c r="AMH29" s="13"/>
      <c r="AMI29" s="13"/>
      <c r="AMJ29" s="13"/>
    </row>
    <row r="32" spans="2:1024" ht="164" customHeight="1" x14ac:dyDescent="0.3">
      <c r="B32" s="14"/>
    </row>
  </sheetData>
  <hyperlinks>
    <hyperlink ref="B29" r:id="rId1"/>
    <hyperlink ref="B26" r:id="rId2"/>
  </hyperlinks>
  <pageMargins left="0.75" right="0.75" top="1" bottom="1" header="0.51180555555555496" footer="0.51180555555555496"/>
  <pageSetup scale="68" firstPageNumber="0" orientation="portrait" horizontalDpi="300" verticalDpi="300" r:id="rId3"/>
  <colBreaks count="1" manualBreakCount="1">
    <brk id="2" max="1048575" man="1"/>
  </colBreaks>
  <cellWatches>
    <cellWatch r="H13"/>
    <cellWatch r="D13"/>
  </cellWatches>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NB166"/>
  <sheetViews>
    <sheetView topLeftCell="C16" zoomScale="90" zoomScaleNormal="90" workbookViewId="0">
      <selection activeCell="E78" sqref="E78"/>
    </sheetView>
  </sheetViews>
  <sheetFormatPr defaultColWidth="8.84375" defaultRowHeight="13.5" outlineLevelRow="1" outlineLevelCol="1" x14ac:dyDescent="0.3"/>
  <cols>
    <col min="1" max="2" width="3.84375" style="15" customWidth="1"/>
    <col min="3" max="3" width="73.4609375" style="16" customWidth="1"/>
    <col min="4" max="4" width="12.84375" style="27" customWidth="1"/>
    <col min="5" max="5" width="22.3046875" style="17" bestFit="1" customWidth="1"/>
    <col min="6" max="6" width="4.15234375" style="17" customWidth="1"/>
    <col min="7" max="7" width="22.3046875" style="17" bestFit="1" customWidth="1"/>
    <col min="8" max="8" width="4.15234375" style="17" customWidth="1" outlineLevel="1"/>
    <col min="9" max="9" width="22.3046875" style="17" bestFit="1" customWidth="1" outlineLevel="1"/>
    <col min="10" max="10" width="4.15234375" style="17" customWidth="1" outlineLevel="1"/>
    <col min="11" max="11" width="22.3046875" style="17" bestFit="1" customWidth="1" outlineLevel="1"/>
    <col min="12" max="12" width="4.15234375" style="17" customWidth="1" outlineLevel="1"/>
    <col min="13" max="13" width="22.3046875" style="17" bestFit="1" customWidth="1" outlineLevel="1"/>
    <col min="14" max="14" width="4.15234375" style="17" customWidth="1" outlineLevel="1"/>
    <col min="15" max="15" width="22.3046875" style="17" bestFit="1" customWidth="1" outlineLevel="1"/>
    <col min="16" max="16" width="4.15234375" style="17" customWidth="1" outlineLevel="1"/>
    <col min="17" max="17" width="22.3046875" style="17" bestFit="1" customWidth="1" outlineLevel="1"/>
    <col min="18" max="18" width="4.15234375" style="17" customWidth="1" outlineLevel="1"/>
    <col min="19" max="19" width="22.3046875" style="17" bestFit="1" customWidth="1" outlineLevel="1"/>
    <col min="20" max="20" width="4.15234375" style="17" customWidth="1" outlineLevel="1"/>
    <col min="21" max="21" width="22.3046875" style="17" bestFit="1" customWidth="1" outlineLevel="1"/>
    <col min="22" max="22" width="4.15234375" style="17" customWidth="1" outlineLevel="1"/>
    <col min="23" max="23" width="22.3046875" style="17" bestFit="1" customWidth="1" outlineLevel="1"/>
    <col min="24" max="24" width="6" style="15" customWidth="1"/>
    <col min="25" max="25" width="3.84375" style="15" customWidth="1"/>
    <col min="26" max="1039" width="10.69140625" style="15" customWidth="1"/>
    <col min="1040" max="1042" width="8.84375" customWidth="1"/>
  </cols>
  <sheetData>
    <row r="1" spans="1:24" s="18" customFormat="1" ht="45" customHeight="1" x14ac:dyDescent="0.55000000000000004">
      <c r="B1" s="18" t="s">
        <v>49</v>
      </c>
      <c r="D1" s="215"/>
      <c r="E1" s="19"/>
      <c r="F1" s="19"/>
      <c r="G1" s="19"/>
      <c r="H1" s="19"/>
      <c r="I1" s="19"/>
      <c r="J1" s="19"/>
      <c r="K1" s="19"/>
      <c r="L1" s="19"/>
      <c r="M1" s="19"/>
      <c r="N1" s="19"/>
      <c r="O1" s="19"/>
      <c r="P1" s="19"/>
      <c r="Q1" s="19"/>
      <c r="R1" s="19"/>
      <c r="S1" s="19"/>
      <c r="T1" s="19"/>
      <c r="U1" s="19"/>
      <c r="V1" s="19"/>
      <c r="W1" s="19"/>
    </row>
    <row r="2" spans="1:24" s="20" customFormat="1" ht="31" customHeight="1" x14ac:dyDescent="0.3">
      <c r="B2" s="165" t="s">
        <v>50</v>
      </c>
      <c r="C2" s="165"/>
      <c r="D2" s="27"/>
      <c r="E2" s="22"/>
      <c r="F2" s="22"/>
      <c r="G2" s="22"/>
      <c r="H2" s="22"/>
      <c r="I2" s="22"/>
      <c r="J2" s="22"/>
      <c r="K2" s="22"/>
      <c r="L2" s="22"/>
      <c r="M2" s="22"/>
      <c r="N2" s="22"/>
      <c r="O2" s="22"/>
      <c r="P2" s="22"/>
      <c r="Q2" s="22"/>
      <c r="R2" s="22"/>
      <c r="S2" s="22"/>
      <c r="T2" s="22"/>
      <c r="U2" s="22"/>
      <c r="V2" s="22"/>
      <c r="W2" s="22"/>
    </row>
    <row r="3" spans="1:24" s="20" customFormat="1" ht="23" customHeight="1" x14ac:dyDescent="0.3">
      <c r="B3" s="23" t="s">
        <v>51</v>
      </c>
      <c r="C3" s="23"/>
      <c r="D3" s="24"/>
      <c r="E3" s="25"/>
      <c r="F3" s="25"/>
      <c r="G3" s="25"/>
      <c r="H3" s="25"/>
      <c r="I3" s="25"/>
      <c r="J3" s="25"/>
      <c r="K3" s="25"/>
      <c r="L3" s="25"/>
      <c r="M3" s="25"/>
      <c r="N3" s="25"/>
      <c r="O3" s="25"/>
      <c r="P3" s="25"/>
      <c r="Q3" s="25"/>
      <c r="R3" s="25"/>
      <c r="S3" s="25"/>
      <c r="T3" s="25"/>
      <c r="U3" s="25"/>
      <c r="V3" s="25"/>
      <c r="W3" s="25"/>
      <c r="X3" s="26"/>
    </row>
    <row r="4" spans="1:24" s="20" customFormat="1" ht="14" customHeight="1" x14ac:dyDescent="0.3">
      <c r="B4" s="201"/>
      <c r="C4" s="184"/>
      <c r="D4" s="27"/>
      <c r="E4" s="22"/>
      <c r="F4" s="22"/>
      <c r="G4" s="22"/>
      <c r="H4" s="22"/>
      <c r="I4" s="22"/>
      <c r="J4" s="22"/>
      <c r="K4" s="22"/>
      <c r="L4" s="22"/>
      <c r="M4" s="22"/>
      <c r="N4" s="22"/>
      <c r="O4" s="22"/>
      <c r="P4" s="22"/>
      <c r="Q4" s="22"/>
      <c r="R4" s="22"/>
      <c r="S4" s="22"/>
      <c r="T4" s="22"/>
      <c r="U4" s="22"/>
      <c r="V4" s="22"/>
      <c r="W4" s="22"/>
      <c r="X4" s="28"/>
    </row>
    <row r="5" spans="1:24" s="20" customFormat="1" ht="14" customHeight="1" x14ac:dyDescent="0.3">
      <c r="B5" s="201"/>
      <c r="C5" s="185" t="s">
        <v>52</v>
      </c>
      <c r="D5" s="27"/>
      <c r="E5" s="22"/>
      <c r="F5" s="22"/>
      <c r="G5" s="22"/>
      <c r="H5" s="22"/>
      <c r="I5" s="22"/>
      <c r="J5" s="22"/>
      <c r="K5" s="22"/>
      <c r="L5" s="22"/>
      <c r="M5" s="22"/>
      <c r="N5" s="22"/>
      <c r="O5" s="22"/>
      <c r="P5" s="22"/>
      <c r="Q5" s="22"/>
      <c r="R5" s="22"/>
      <c r="S5" s="22"/>
      <c r="T5" s="22"/>
      <c r="U5" s="22"/>
      <c r="V5" s="22"/>
      <c r="W5" s="22"/>
      <c r="X5" s="28"/>
    </row>
    <row r="6" spans="1:24" s="36" customFormat="1" ht="28" x14ac:dyDescent="0.3">
      <c r="A6" s="20"/>
      <c r="B6" s="281" t="s">
        <v>21</v>
      </c>
      <c r="C6" s="36" t="s">
        <v>53</v>
      </c>
      <c r="D6" s="37"/>
      <c r="E6" s="225" t="s">
        <v>232</v>
      </c>
      <c r="F6" s="226"/>
      <c r="G6" s="225" t="s">
        <v>232</v>
      </c>
      <c r="H6" s="226"/>
      <c r="I6" s="225" t="s">
        <v>232</v>
      </c>
      <c r="J6" s="226"/>
      <c r="K6" s="225" t="s">
        <v>232</v>
      </c>
      <c r="L6" s="226"/>
      <c r="M6" s="225" t="s">
        <v>232</v>
      </c>
      <c r="N6" s="226"/>
      <c r="O6" s="225" t="s">
        <v>232</v>
      </c>
      <c r="P6" s="226"/>
      <c r="Q6" s="225" t="s">
        <v>232</v>
      </c>
      <c r="R6" s="226"/>
      <c r="S6" s="225" t="s">
        <v>232</v>
      </c>
      <c r="T6" s="226"/>
      <c r="U6" s="225" t="s">
        <v>232</v>
      </c>
      <c r="V6" s="226"/>
      <c r="W6" s="225" t="s">
        <v>232</v>
      </c>
      <c r="X6" s="28"/>
    </row>
    <row r="7" spans="1:24" s="36" customFormat="1" ht="28" x14ac:dyDescent="0.3">
      <c r="A7" s="20"/>
      <c r="B7" s="281" t="s">
        <v>21</v>
      </c>
      <c r="C7" s="36" t="s">
        <v>54</v>
      </c>
      <c r="D7" s="37"/>
      <c r="E7" s="225" t="s">
        <v>232</v>
      </c>
      <c r="F7" s="226"/>
      <c r="G7" s="225" t="s">
        <v>232</v>
      </c>
      <c r="H7" s="226"/>
      <c r="I7" s="225" t="s">
        <v>232</v>
      </c>
      <c r="J7" s="226"/>
      <c r="K7" s="225" t="s">
        <v>232</v>
      </c>
      <c r="L7" s="226"/>
      <c r="M7" s="225" t="s">
        <v>232</v>
      </c>
      <c r="N7" s="226"/>
      <c r="O7" s="225" t="s">
        <v>232</v>
      </c>
      <c r="P7" s="226"/>
      <c r="Q7" s="225" t="s">
        <v>232</v>
      </c>
      <c r="R7" s="226"/>
      <c r="S7" s="225" t="s">
        <v>232</v>
      </c>
      <c r="T7" s="226"/>
      <c r="U7" s="225" t="s">
        <v>232</v>
      </c>
      <c r="V7" s="226"/>
      <c r="W7" s="225" t="s">
        <v>232</v>
      </c>
      <c r="X7" s="28"/>
    </row>
    <row r="8" spans="1:24" s="36" customFormat="1" ht="28" x14ac:dyDescent="0.3">
      <c r="A8" s="20"/>
      <c r="B8" s="281" t="s">
        <v>21</v>
      </c>
      <c r="C8" s="36" t="s">
        <v>55</v>
      </c>
      <c r="D8" s="37"/>
      <c r="E8" s="225" t="s">
        <v>232</v>
      </c>
      <c r="F8" s="226"/>
      <c r="G8" s="225" t="s">
        <v>232</v>
      </c>
      <c r="H8" s="226"/>
      <c r="I8" s="225" t="s">
        <v>232</v>
      </c>
      <c r="J8" s="226"/>
      <c r="K8" s="225" t="s">
        <v>232</v>
      </c>
      <c r="L8" s="226"/>
      <c r="M8" s="225" t="s">
        <v>232</v>
      </c>
      <c r="N8" s="226"/>
      <c r="O8" s="225" t="s">
        <v>232</v>
      </c>
      <c r="P8" s="226"/>
      <c r="Q8" s="225" t="s">
        <v>232</v>
      </c>
      <c r="R8" s="226"/>
      <c r="S8" s="225" t="s">
        <v>232</v>
      </c>
      <c r="T8" s="226"/>
      <c r="U8" s="225" t="s">
        <v>232</v>
      </c>
      <c r="V8" s="226"/>
      <c r="W8" s="225" t="s">
        <v>232</v>
      </c>
      <c r="X8" s="28"/>
    </row>
    <row r="9" spans="1:24" s="36" customFormat="1" ht="14.5" x14ac:dyDescent="0.3">
      <c r="A9" s="20"/>
      <c r="B9" s="281" t="s">
        <v>21</v>
      </c>
      <c r="C9" s="36" t="s">
        <v>56</v>
      </c>
      <c r="D9" s="37"/>
      <c r="E9" s="225"/>
      <c r="F9" s="226"/>
      <c r="G9" s="225"/>
      <c r="H9" s="226"/>
      <c r="I9" s="225"/>
      <c r="J9" s="226"/>
      <c r="K9" s="225"/>
      <c r="L9" s="226"/>
      <c r="M9" s="225"/>
      <c r="N9" s="226"/>
      <c r="O9" s="225"/>
      <c r="P9" s="226"/>
      <c r="Q9" s="225"/>
      <c r="R9" s="226"/>
      <c r="S9" s="225"/>
      <c r="T9" s="226"/>
      <c r="U9" s="225"/>
      <c r="V9" s="226"/>
      <c r="W9" s="225"/>
      <c r="X9" s="28"/>
    </row>
    <row r="10" spans="1:24" s="20" customFormat="1" ht="14" customHeight="1" x14ac:dyDescent="0.35">
      <c r="B10" s="201"/>
      <c r="C10" s="300" t="s">
        <v>143</v>
      </c>
      <c r="D10" s="27" t="s">
        <v>129</v>
      </c>
      <c r="E10" s="29"/>
      <c r="F10" s="30"/>
      <c r="G10" s="29"/>
      <c r="H10" s="30"/>
      <c r="I10" s="29"/>
      <c r="J10" s="30"/>
      <c r="K10" s="29"/>
      <c r="L10" s="30"/>
      <c r="M10" s="29"/>
      <c r="N10" s="30"/>
      <c r="O10" s="29"/>
      <c r="P10" s="30"/>
      <c r="Q10" s="29"/>
      <c r="R10" s="30"/>
      <c r="S10" s="29"/>
      <c r="T10" s="30"/>
      <c r="U10" s="29"/>
      <c r="V10" s="30"/>
      <c r="W10" s="29"/>
      <c r="X10" s="28"/>
    </row>
    <row r="11" spans="1:24" s="36" customFormat="1" ht="14.5" x14ac:dyDescent="0.3">
      <c r="A11" s="20"/>
      <c r="B11" s="201"/>
      <c r="D11" s="37"/>
      <c r="E11" s="103"/>
      <c r="F11" s="226"/>
      <c r="G11" s="103"/>
      <c r="H11" s="226"/>
      <c r="I11" s="103"/>
      <c r="J11" s="226"/>
      <c r="K11" s="103"/>
      <c r="L11" s="226"/>
      <c r="M11" s="103"/>
      <c r="N11" s="226"/>
      <c r="O11" s="103"/>
      <c r="P11" s="226"/>
      <c r="Q11" s="103"/>
      <c r="R11" s="226"/>
      <c r="S11" s="103"/>
      <c r="T11" s="226"/>
      <c r="U11" s="103"/>
      <c r="V11" s="226"/>
      <c r="W11" s="103"/>
      <c r="X11" s="28"/>
    </row>
    <row r="12" spans="1:24" s="20" customFormat="1" ht="20" customHeight="1" x14ac:dyDescent="0.3">
      <c r="B12" s="201"/>
      <c r="C12" s="185" t="s">
        <v>57</v>
      </c>
      <c r="D12" s="27"/>
      <c r="E12" s="22"/>
      <c r="F12" s="22"/>
      <c r="G12" s="22"/>
      <c r="H12" s="22"/>
      <c r="I12" s="22"/>
      <c r="J12" s="22"/>
      <c r="K12" s="22"/>
      <c r="L12" s="22"/>
      <c r="M12" s="22"/>
      <c r="N12" s="22"/>
      <c r="O12" s="22"/>
      <c r="P12" s="22"/>
      <c r="Q12" s="22"/>
      <c r="R12" s="22"/>
      <c r="S12" s="22"/>
      <c r="T12" s="22"/>
      <c r="U12" s="22"/>
      <c r="V12" s="22"/>
      <c r="W12" s="22"/>
      <c r="X12" s="28"/>
    </row>
    <row r="13" spans="1:24" s="20" customFormat="1" ht="14" customHeight="1" x14ac:dyDescent="0.35">
      <c r="B13" s="201"/>
      <c r="C13" s="20" t="s">
        <v>58</v>
      </c>
      <c r="D13" s="27"/>
      <c r="E13" s="29" t="s">
        <v>232</v>
      </c>
      <c r="F13" s="30"/>
      <c r="G13" s="31" t="str">
        <f>IF($E13=Dati_Riferimento!$B$5,"",$E13)</f>
        <v/>
      </c>
      <c r="H13" s="30"/>
      <c r="I13" s="31" t="str">
        <f>IF($E13=Dati_Riferimento!$B$5,"",$E13)</f>
        <v/>
      </c>
      <c r="J13" s="30"/>
      <c r="K13" s="31" t="str">
        <f>IF($E13=Dati_Riferimento!$B$5,"",$E13)</f>
        <v/>
      </c>
      <c r="L13" s="30"/>
      <c r="M13" s="31" t="str">
        <f>IF($E13=Dati_Riferimento!$B$5,"",$E13)</f>
        <v/>
      </c>
      <c r="N13" s="30"/>
      <c r="O13" s="31" t="str">
        <f>IF($E13=Dati_Riferimento!$B$5,"",$E13)</f>
        <v/>
      </c>
      <c r="P13" s="30"/>
      <c r="Q13" s="31" t="str">
        <f>IF($E13=Dati_Riferimento!$B$5,"",$E13)</f>
        <v/>
      </c>
      <c r="R13" s="30"/>
      <c r="S13" s="31" t="str">
        <f>IF($E13=Dati_Riferimento!$B$5,"",$E13)</f>
        <v/>
      </c>
      <c r="T13" s="30"/>
      <c r="U13" s="31" t="str">
        <f>IF($E13=Dati_Riferimento!$B$5,"",$E13)</f>
        <v/>
      </c>
      <c r="V13" s="30"/>
      <c r="W13" s="31" t="str">
        <f>IF($E13=Dati_Riferimento!$B$5,"",$E13)</f>
        <v/>
      </c>
      <c r="X13" s="28"/>
    </row>
    <row r="14" spans="1:24" s="20" customFormat="1" ht="14" customHeight="1" x14ac:dyDescent="0.35">
      <c r="B14" s="201"/>
      <c r="C14" s="20" t="s">
        <v>59</v>
      </c>
      <c r="D14" s="27"/>
      <c r="E14" s="31" t="str">
        <f>LOOKUP(E13,Dati_Riferimento!B5:B33,Dati_Riferimento!C5:C33)</f>
        <v/>
      </c>
      <c r="F14" s="30"/>
      <c r="G14" s="31" t="str">
        <f>$E14</f>
        <v/>
      </c>
      <c r="H14" s="30"/>
      <c r="I14" s="31" t="str">
        <f>$E14</f>
        <v/>
      </c>
      <c r="J14" s="30"/>
      <c r="K14" s="31" t="str">
        <f>$E14</f>
        <v/>
      </c>
      <c r="L14" s="30"/>
      <c r="M14" s="31" t="str">
        <f>$E14</f>
        <v/>
      </c>
      <c r="N14" s="30"/>
      <c r="O14" s="31" t="str">
        <f>$E14</f>
        <v/>
      </c>
      <c r="P14" s="30"/>
      <c r="Q14" s="31" t="str">
        <f>$E14</f>
        <v/>
      </c>
      <c r="R14" s="30"/>
      <c r="S14" s="31" t="str">
        <f>$E14</f>
        <v/>
      </c>
      <c r="T14" s="30"/>
      <c r="U14" s="31" t="str">
        <f>$E14</f>
        <v/>
      </c>
      <c r="V14" s="30"/>
      <c r="W14" s="31" t="str">
        <f>$E14</f>
        <v/>
      </c>
      <c r="X14" s="28"/>
    </row>
    <row r="15" spans="1:24" s="20" customFormat="1" ht="14" customHeight="1" x14ac:dyDescent="0.35">
      <c r="B15" s="282" t="s">
        <v>21</v>
      </c>
      <c r="C15" s="20" t="s">
        <v>298</v>
      </c>
      <c r="D15" s="27" t="s">
        <v>130</v>
      </c>
      <c r="E15" s="271"/>
      <c r="F15" s="33"/>
      <c r="G15" s="31">
        <f>$E15</f>
        <v>0</v>
      </c>
      <c r="H15" s="33"/>
      <c r="I15" s="31">
        <f>$E15</f>
        <v>0</v>
      </c>
      <c r="J15" s="33"/>
      <c r="K15" s="31">
        <f>$E15</f>
        <v>0</v>
      </c>
      <c r="L15" s="33"/>
      <c r="M15" s="31">
        <f>$E15</f>
        <v>0</v>
      </c>
      <c r="N15" s="33"/>
      <c r="O15" s="31">
        <f>$E15</f>
        <v>0</v>
      </c>
      <c r="P15" s="33"/>
      <c r="Q15" s="31">
        <f>$E15</f>
        <v>0</v>
      </c>
      <c r="R15" s="33"/>
      <c r="S15" s="31">
        <f>$E15</f>
        <v>0</v>
      </c>
      <c r="T15" s="33"/>
      <c r="U15" s="31">
        <f>$E15</f>
        <v>0</v>
      </c>
      <c r="V15" s="33"/>
      <c r="W15" s="31">
        <f>$E15</f>
        <v>0</v>
      </c>
      <c r="X15" s="28"/>
    </row>
    <row r="16" spans="1:24" s="20" customFormat="1" ht="14" customHeight="1" x14ac:dyDescent="0.3">
      <c r="B16" s="282" t="s">
        <v>21</v>
      </c>
      <c r="C16" s="20" t="s">
        <v>60</v>
      </c>
      <c r="D16" s="27" t="s">
        <v>0</v>
      </c>
      <c r="E16" s="273"/>
      <c r="F16" s="34"/>
      <c r="G16" s="272">
        <f>$E16</f>
        <v>0</v>
      </c>
      <c r="H16" s="34"/>
      <c r="I16" s="272">
        <f>$E16</f>
        <v>0</v>
      </c>
      <c r="J16" s="34"/>
      <c r="K16" s="272">
        <f>$E16</f>
        <v>0</v>
      </c>
      <c r="L16" s="34"/>
      <c r="M16" s="272">
        <f>$E16</f>
        <v>0</v>
      </c>
      <c r="N16" s="34"/>
      <c r="O16" s="272">
        <f>$E16</f>
        <v>0</v>
      </c>
      <c r="P16" s="34"/>
      <c r="Q16" s="272">
        <f>$E16</f>
        <v>0</v>
      </c>
      <c r="R16" s="34"/>
      <c r="S16" s="272">
        <f>$E16</f>
        <v>0</v>
      </c>
      <c r="T16" s="34"/>
      <c r="U16" s="272">
        <f>$E16</f>
        <v>0</v>
      </c>
      <c r="V16" s="34"/>
      <c r="W16" s="272">
        <f>$E16</f>
        <v>0</v>
      </c>
      <c r="X16" s="28"/>
    </row>
    <row r="17" spans="1:24" s="20" customFormat="1" ht="14" customHeight="1" x14ac:dyDescent="0.3">
      <c r="B17" s="201"/>
      <c r="D17" s="27"/>
      <c r="E17" s="34"/>
      <c r="F17" s="34"/>
      <c r="G17" s="34"/>
      <c r="H17" s="34"/>
      <c r="I17" s="34"/>
      <c r="J17" s="34"/>
      <c r="K17" s="34"/>
      <c r="L17" s="34"/>
      <c r="M17" s="34"/>
      <c r="N17" s="34"/>
      <c r="O17" s="34"/>
      <c r="P17" s="34"/>
      <c r="Q17" s="34"/>
      <c r="R17" s="34"/>
      <c r="S17" s="34"/>
      <c r="T17" s="34"/>
      <c r="U17" s="34"/>
      <c r="V17" s="34"/>
      <c r="W17" s="34"/>
      <c r="X17" s="28"/>
    </row>
    <row r="18" spans="1:24" s="36" customFormat="1" ht="14" x14ac:dyDescent="0.25">
      <c r="A18" s="20"/>
      <c r="B18" s="201"/>
      <c r="C18" s="185" t="s">
        <v>61</v>
      </c>
      <c r="D18" s="37"/>
      <c r="E18" s="38"/>
      <c r="F18" s="38"/>
      <c r="G18" s="38"/>
      <c r="H18" s="38"/>
      <c r="I18" s="38"/>
      <c r="J18" s="38"/>
      <c r="K18" s="38"/>
      <c r="L18" s="38"/>
      <c r="M18" s="38"/>
      <c r="N18" s="38"/>
      <c r="O18" s="38"/>
      <c r="P18" s="38"/>
      <c r="Q18" s="38"/>
      <c r="R18" s="38"/>
      <c r="S18" s="38"/>
      <c r="T18" s="38"/>
      <c r="U18" s="38"/>
      <c r="V18" s="38"/>
      <c r="W18" s="38"/>
      <c r="X18" s="28"/>
    </row>
    <row r="19" spans="1:24" s="20" customFormat="1" ht="14" customHeight="1" x14ac:dyDescent="0.3">
      <c r="B19" s="201"/>
      <c r="C19" s="20" t="s">
        <v>62</v>
      </c>
      <c r="D19" s="35" t="str">
        <f>$E$14&amp;"/kWh"</f>
        <v>/kWh</v>
      </c>
      <c r="E19" s="270"/>
      <c r="F19" s="34"/>
      <c r="G19" s="143">
        <f>$E19</f>
        <v>0</v>
      </c>
      <c r="H19" s="34"/>
      <c r="I19" s="143">
        <f>$E19</f>
        <v>0</v>
      </c>
      <c r="J19" s="34"/>
      <c r="K19" s="143">
        <f>$E19</f>
        <v>0</v>
      </c>
      <c r="L19" s="34"/>
      <c r="M19" s="143">
        <f>$E19</f>
        <v>0</v>
      </c>
      <c r="N19" s="34"/>
      <c r="O19" s="143">
        <f>$E19</f>
        <v>0</v>
      </c>
      <c r="P19" s="34"/>
      <c r="Q19" s="143">
        <f>$E19</f>
        <v>0</v>
      </c>
      <c r="R19" s="34"/>
      <c r="S19" s="143">
        <f>$E19</f>
        <v>0</v>
      </c>
      <c r="T19" s="34"/>
      <c r="U19" s="143">
        <f>$E19</f>
        <v>0</v>
      </c>
      <c r="V19" s="34"/>
      <c r="W19" s="143">
        <f>$E19</f>
        <v>0</v>
      </c>
      <c r="X19" s="28"/>
    </row>
    <row r="20" spans="1:24" s="20" customFormat="1" ht="14" customHeight="1" x14ac:dyDescent="0.3">
      <c r="B20" s="282" t="s">
        <v>21</v>
      </c>
      <c r="C20" s="20" t="s">
        <v>63</v>
      </c>
      <c r="D20" s="27" t="s">
        <v>0</v>
      </c>
      <c r="E20" s="273"/>
      <c r="F20" s="34"/>
      <c r="G20" s="272">
        <f>$E20</f>
        <v>0</v>
      </c>
      <c r="H20" s="34"/>
      <c r="I20" s="272">
        <f>$E20</f>
        <v>0</v>
      </c>
      <c r="J20" s="34"/>
      <c r="K20" s="272">
        <f>$E20</f>
        <v>0</v>
      </c>
      <c r="L20" s="34"/>
      <c r="M20" s="272">
        <f>$E20</f>
        <v>0</v>
      </c>
      <c r="N20" s="34"/>
      <c r="O20" s="272">
        <f>$E20</f>
        <v>0</v>
      </c>
      <c r="P20" s="34"/>
      <c r="Q20" s="272">
        <f>$E20</f>
        <v>0</v>
      </c>
      <c r="R20" s="34"/>
      <c r="S20" s="272">
        <f>$E20</f>
        <v>0</v>
      </c>
      <c r="T20" s="34"/>
      <c r="U20" s="272">
        <f>$E20</f>
        <v>0</v>
      </c>
      <c r="V20" s="34"/>
      <c r="W20" s="272">
        <f>$E20</f>
        <v>0</v>
      </c>
      <c r="X20" s="28"/>
    </row>
    <row r="21" spans="1:24" s="20" customFormat="1" ht="14" customHeight="1" x14ac:dyDescent="0.3">
      <c r="B21" s="201"/>
      <c r="D21" s="27"/>
      <c r="E21" s="34"/>
      <c r="F21" s="34"/>
      <c r="G21" s="34"/>
      <c r="H21" s="34"/>
      <c r="I21" s="34"/>
      <c r="J21" s="34"/>
      <c r="K21" s="34"/>
      <c r="L21" s="34"/>
      <c r="M21" s="34"/>
      <c r="N21" s="34"/>
      <c r="O21" s="34"/>
      <c r="P21" s="34"/>
      <c r="Q21" s="34"/>
      <c r="R21" s="34"/>
      <c r="S21" s="34"/>
      <c r="T21" s="34"/>
      <c r="U21" s="34"/>
      <c r="V21" s="34"/>
      <c r="W21" s="34"/>
      <c r="X21" s="28"/>
    </row>
    <row r="22" spans="1:24" s="20" customFormat="1" ht="17" customHeight="1" outlineLevel="1" x14ac:dyDescent="0.3">
      <c r="B22" s="201"/>
      <c r="C22" s="290" t="s">
        <v>64</v>
      </c>
      <c r="D22" s="27"/>
      <c r="E22" s="34"/>
      <c r="F22" s="34"/>
      <c r="G22" s="34"/>
      <c r="H22" s="34"/>
      <c r="I22" s="34"/>
      <c r="J22" s="34"/>
      <c r="K22" s="34"/>
      <c r="L22" s="34"/>
      <c r="M22" s="34"/>
      <c r="N22" s="34"/>
      <c r="O22" s="34"/>
      <c r="P22" s="34"/>
      <c r="Q22" s="34"/>
      <c r="R22" s="34"/>
      <c r="S22" s="34"/>
      <c r="T22" s="34"/>
      <c r="U22" s="34"/>
      <c r="V22" s="34"/>
      <c r="W22" s="34"/>
      <c r="X22" s="28"/>
    </row>
    <row r="23" spans="1:24" s="20" customFormat="1" ht="14" customHeight="1" outlineLevel="1" x14ac:dyDescent="0.3">
      <c r="B23" s="282" t="s">
        <v>21</v>
      </c>
      <c r="C23" s="291" t="s">
        <v>65</v>
      </c>
      <c r="D23" s="37" t="s">
        <v>131</v>
      </c>
      <c r="E23" s="32"/>
      <c r="F23" s="34"/>
      <c r="G23" s="32"/>
      <c r="H23" s="34"/>
      <c r="I23" s="32"/>
      <c r="J23" s="34"/>
      <c r="K23" s="32"/>
      <c r="L23" s="34"/>
      <c r="M23" s="32"/>
      <c r="N23" s="34"/>
      <c r="O23" s="32"/>
      <c r="P23" s="34"/>
      <c r="Q23" s="32"/>
      <c r="R23" s="34"/>
      <c r="S23" s="32"/>
      <c r="T23" s="34"/>
      <c r="U23" s="32"/>
      <c r="V23" s="34"/>
      <c r="W23" s="32"/>
      <c r="X23" s="28"/>
    </row>
    <row r="24" spans="1:24" s="20" customFormat="1" ht="14" outlineLevel="1" x14ac:dyDescent="0.3">
      <c r="B24" s="202"/>
      <c r="C24" s="291" t="s">
        <v>66</v>
      </c>
      <c r="D24" s="37" t="s">
        <v>131</v>
      </c>
      <c r="E24" s="32"/>
      <c r="F24" s="34"/>
      <c r="G24" s="32"/>
      <c r="H24" s="34"/>
      <c r="I24" s="32"/>
      <c r="J24" s="34"/>
      <c r="K24" s="32"/>
      <c r="L24" s="34"/>
      <c r="M24" s="32"/>
      <c r="N24" s="34"/>
      <c r="O24" s="32"/>
      <c r="P24" s="34"/>
      <c r="Q24" s="32"/>
      <c r="R24" s="34"/>
      <c r="S24" s="32"/>
      <c r="T24" s="34"/>
      <c r="U24" s="32"/>
      <c r="V24" s="34"/>
      <c r="W24" s="32"/>
      <c r="X24" s="28"/>
    </row>
    <row r="25" spans="1:24" s="20" customFormat="1" ht="14" outlineLevel="1" x14ac:dyDescent="0.3">
      <c r="B25" s="202"/>
      <c r="C25" s="291"/>
      <c r="D25" s="37"/>
      <c r="E25" s="306"/>
      <c r="F25" s="34"/>
      <c r="G25" s="306"/>
      <c r="H25" s="34"/>
      <c r="I25" s="306"/>
      <c r="J25" s="34"/>
      <c r="K25" s="306"/>
      <c r="L25" s="34"/>
      <c r="M25" s="306"/>
      <c r="N25" s="34"/>
      <c r="O25" s="306"/>
      <c r="P25" s="34"/>
      <c r="Q25" s="306"/>
      <c r="R25" s="34"/>
      <c r="S25" s="306"/>
      <c r="T25" s="34"/>
      <c r="U25" s="306"/>
      <c r="V25" s="34"/>
      <c r="W25" s="306"/>
      <c r="X25" s="28"/>
    </row>
    <row r="26" spans="1:24" s="20" customFormat="1" ht="17" customHeight="1" outlineLevel="1" x14ac:dyDescent="0.3">
      <c r="B26" s="282" t="s">
        <v>21</v>
      </c>
      <c r="C26" s="300" t="s">
        <v>67</v>
      </c>
      <c r="D26" s="27"/>
      <c r="E26" s="34"/>
      <c r="F26" s="34"/>
      <c r="G26" s="34"/>
      <c r="H26" s="34"/>
      <c r="I26" s="34"/>
      <c r="J26" s="34"/>
      <c r="K26" s="34"/>
      <c r="L26" s="34"/>
      <c r="M26" s="34"/>
      <c r="N26" s="34"/>
      <c r="O26" s="34"/>
      <c r="P26" s="34"/>
      <c r="Q26" s="34"/>
      <c r="R26" s="34"/>
      <c r="S26" s="34"/>
      <c r="T26" s="34"/>
      <c r="U26" s="34"/>
      <c r="V26" s="34"/>
      <c r="W26" s="34"/>
      <c r="X26" s="28"/>
    </row>
    <row r="27" spans="1:24" s="20" customFormat="1" ht="14" customHeight="1" outlineLevel="1" x14ac:dyDescent="0.3">
      <c r="B27" s="282" t="s">
        <v>21</v>
      </c>
      <c r="C27" s="301" t="s">
        <v>68</v>
      </c>
      <c r="D27" s="37" t="str">
        <f>$E$14&amp;"/cartuccia"</f>
        <v>/cartuccia</v>
      </c>
      <c r="E27" s="32"/>
      <c r="F27" s="34"/>
      <c r="G27" s="32"/>
      <c r="H27" s="34"/>
      <c r="I27" s="32"/>
      <c r="J27" s="34"/>
      <c r="K27" s="32"/>
      <c r="L27" s="34"/>
      <c r="M27" s="32"/>
      <c r="N27" s="34"/>
      <c r="O27" s="32"/>
      <c r="P27" s="34"/>
      <c r="Q27" s="32"/>
      <c r="R27" s="34"/>
      <c r="S27" s="32"/>
      <c r="T27" s="34"/>
      <c r="U27" s="32"/>
      <c r="V27" s="34"/>
      <c r="W27" s="32"/>
      <c r="X27" s="28"/>
    </row>
    <row r="28" spans="1:24" s="20" customFormat="1" ht="14" customHeight="1" outlineLevel="1" x14ac:dyDescent="0.3">
      <c r="B28" s="206"/>
      <c r="C28" s="301" t="s">
        <v>69</v>
      </c>
      <c r="D28" s="37" t="str">
        <f t="shared" ref="D28:D30" si="0">$E$14&amp;"/cartuccia"</f>
        <v>/cartuccia</v>
      </c>
      <c r="E28" s="32"/>
      <c r="F28" s="34"/>
      <c r="G28" s="32"/>
      <c r="H28" s="34"/>
      <c r="I28" s="32"/>
      <c r="J28" s="34"/>
      <c r="K28" s="32"/>
      <c r="L28" s="34"/>
      <c r="M28" s="32"/>
      <c r="N28" s="34"/>
      <c r="O28" s="32"/>
      <c r="P28" s="34"/>
      <c r="Q28" s="32"/>
      <c r="R28" s="34"/>
      <c r="S28" s="32"/>
      <c r="T28" s="34"/>
      <c r="U28" s="32"/>
      <c r="V28" s="34"/>
      <c r="W28" s="32"/>
      <c r="X28" s="28"/>
    </row>
    <row r="29" spans="1:24" s="20" customFormat="1" ht="14" customHeight="1" outlineLevel="1" x14ac:dyDescent="0.3">
      <c r="B29" s="206"/>
      <c r="C29" s="301" t="s">
        <v>70</v>
      </c>
      <c r="D29" s="37" t="str">
        <f t="shared" si="0"/>
        <v>/cartuccia</v>
      </c>
      <c r="E29" s="32"/>
      <c r="F29" s="34"/>
      <c r="G29" s="32"/>
      <c r="H29" s="34"/>
      <c r="I29" s="32"/>
      <c r="J29" s="34"/>
      <c r="K29" s="32"/>
      <c r="L29" s="34"/>
      <c r="M29" s="32"/>
      <c r="N29" s="34"/>
      <c r="O29" s="32"/>
      <c r="P29" s="34"/>
      <c r="Q29" s="32"/>
      <c r="R29" s="34"/>
      <c r="S29" s="32"/>
      <c r="T29" s="34"/>
      <c r="U29" s="32"/>
      <c r="V29" s="34"/>
      <c r="W29" s="32"/>
      <c r="X29" s="28"/>
    </row>
    <row r="30" spans="1:24" s="20" customFormat="1" ht="14" customHeight="1" outlineLevel="1" x14ac:dyDescent="0.3">
      <c r="B30" s="206"/>
      <c r="C30" s="302" t="s">
        <v>71</v>
      </c>
      <c r="D30" s="37" t="str">
        <f t="shared" si="0"/>
        <v>/cartuccia</v>
      </c>
      <c r="E30" s="32"/>
      <c r="F30" s="34"/>
      <c r="G30" s="32"/>
      <c r="H30" s="34"/>
      <c r="I30" s="32"/>
      <c r="J30" s="34"/>
      <c r="K30" s="32"/>
      <c r="L30" s="34"/>
      <c r="M30" s="32"/>
      <c r="N30" s="34"/>
      <c r="O30" s="32"/>
      <c r="P30" s="34"/>
      <c r="Q30" s="32"/>
      <c r="R30" s="34"/>
      <c r="S30" s="32"/>
      <c r="T30" s="34"/>
      <c r="U30" s="32"/>
      <c r="V30" s="34"/>
      <c r="W30" s="32"/>
      <c r="X30" s="28"/>
    </row>
    <row r="31" spans="1:24" s="20" customFormat="1" ht="14" outlineLevel="1" x14ac:dyDescent="0.3">
      <c r="B31" s="202"/>
      <c r="C31" s="291"/>
      <c r="D31" s="37"/>
      <c r="E31" s="336"/>
      <c r="F31" s="336"/>
      <c r="G31" s="336"/>
      <c r="H31" s="336"/>
      <c r="I31" s="336"/>
      <c r="J31" s="336"/>
      <c r="K31" s="336"/>
      <c r="L31" s="336"/>
      <c r="M31" s="336"/>
      <c r="N31" s="336"/>
      <c r="O31" s="336"/>
      <c r="P31" s="336"/>
      <c r="Q31" s="336"/>
      <c r="R31" s="336"/>
      <c r="S31" s="336"/>
      <c r="T31" s="336"/>
      <c r="U31" s="336"/>
      <c r="V31" s="336"/>
      <c r="W31" s="336"/>
      <c r="X31" s="28"/>
    </row>
    <row r="32" spans="1:24" s="20" customFormat="1" ht="14" outlineLevel="1" x14ac:dyDescent="0.3">
      <c r="B32" s="282" t="s">
        <v>21</v>
      </c>
      <c r="C32" s="299" t="s">
        <v>72</v>
      </c>
      <c r="D32" s="296"/>
      <c r="E32" s="340"/>
      <c r="F32" s="306"/>
      <c r="G32" s="340"/>
      <c r="H32" s="306"/>
      <c r="I32" s="340"/>
      <c r="J32" s="306"/>
      <c r="K32" s="340"/>
      <c r="L32" s="306"/>
      <c r="M32" s="340"/>
      <c r="N32" s="306"/>
      <c r="O32" s="340"/>
      <c r="P32" s="306"/>
      <c r="Q32" s="340"/>
      <c r="R32" s="306"/>
      <c r="S32" s="340"/>
      <c r="T32" s="306"/>
      <c r="U32" s="340"/>
      <c r="V32" s="306"/>
      <c r="W32" s="340"/>
      <c r="X32" s="28"/>
    </row>
    <row r="33" spans="2:24" s="20" customFormat="1" ht="14" outlineLevel="1" x14ac:dyDescent="0.3">
      <c r="B33" s="282" t="s">
        <v>21</v>
      </c>
      <c r="C33" s="303" t="s">
        <v>73</v>
      </c>
      <c r="D33" s="241" t="str">
        <f>$E$14&amp;"/unità"</f>
        <v>/unità</v>
      </c>
      <c r="E33" s="244"/>
      <c r="F33" s="34"/>
      <c r="G33" s="244"/>
      <c r="H33" s="34"/>
      <c r="I33" s="244"/>
      <c r="J33" s="34"/>
      <c r="K33" s="244"/>
      <c r="L33" s="34"/>
      <c r="M33" s="244"/>
      <c r="N33" s="34"/>
      <c r="O33" s="244"/>
      <c r="P33" s="34"/>
      <c r="Q33" s="244"/>
      <c r="R33" s="34"/>
      <c r="S33" s="244"/>
      <c r="T33" s="34"/>
      <c r="U33" s="244"/>
      <c r="V33" s="34"/>
      <c r="W33" s="244"/>
      <c r="X33" s="28"/>
    </row>
    <row r="34" spans="2:24" s="20" customFormat="1" ht="14" outlineLevel="1" x14ac:dyDescent="0.3">
      <c r="B34" s="202"/>
      <c r="C34" s="303" t="s">
        <v>78</v>
      </c>
      <c r="D34" s="241" t="str">
        <f t="shared" ref="D34:D42" si="1">$E$14&amp;"/unità"</f>
        <v>/unità</v>
      </c>
      <c r="E34" s="244"/>
      <c r="F34" s="34"/>
      <c r="G34" s="244"/>
      <c r="H34" s="34"/>
      <c r="I34" s="244"/>
      <c r="J34" s="34"/>
      <c r="K34" s="244"/>
      <c r="L34" s="34"/>
      <c r="M34" s="244"/>
      <c r="N34" s="34"/>
      <c r="O34" s="244"/>
      <c r="P34" s="34"/>
      <c r="Q34" s="244"/>
      <c r="R34" s="34"/>
      <c r="S34" s="244"/>
      <c r="T34" s="34"/>
      <c r="U34" s="244"/>
      <c r="V34" s="34"/>
      <c r="W34" s="244"/>
      <c r="X34" s="28"/>
    </row>
    <row r="35" spans="2:24" s="20" customFormat="1" ht="14" outlineLevel="1" x14ac:dyDescent="0.3">
      <c r="B35" s="202"/>
      <c r="C35" s="303" t="s">
        <v>77</v>
      </c>
      <c r="D35" s="241" t="str">
        <f t="shared" si="1"/>
        <v>/unità</v>
      </c>
      <c r="E35" s="244"/>
      <c r="F35" s="34"/>
      <c r="G35" s="244"/>
      <c r="H35" s="34"/>
      <c r="I35" s="244"/>
      <c r="J35" s="34"/>
      <c r="K35" s="244"/>
      <c r="L35" s="34"/>
      <c r="M35" s="244"/>
      <c r="N35" s="34"/>
      <c r="O35" s="244"/>
      <c r="P35" s="34"/>
      <c r="Q35" s="244"/>
      <c r="R35" s="34"/>
      <c r="S35" s="244"/>
      <c r="T35" s="34"/>
      <c r="U35" s="244"/>
      <c r="V35" s="34"/>
      <c r="W35" s="244"/>
      <c r="X35" s="28"/>
    </row>
    <row r="36" spans="2:24" s="20" customFormat="1" ht="14" outlineLevel="1" x14ac:dyDescent="0.3">
      <c r="B36" s="202"/>
      <c r="C36" s="303" t="s">
        <v>76</v>
      </c>
      <c r="D36" s="241" t="str">
        <f t="shared" si="1"/>
        <v>/unità</v>
      </c>
      <c r="E36" s="244"/>
      <c r="F36" s="34"/>
      <c r="G36" s="244"/>
      <c r="H36" s="34"/>
      <c r="I36" s="244"/>
      <c r="J36" s="34"/>
      <c r="K36" s="244"/>
      <c r="L36" s="34"/>
      <c r="M36" s="244"/>
      <c r="N36" s="34"/>
      <c r="O36" s="244"/>
      <c r="P36" s="34"/>
      <c r="Q36" s="244"/>
      <c r="R36" s="34"/>
      <c r="S36" s="244"/>
      <c r="T36" s="34"/>
      <c r="U36" s="244"/>
      <c r="V36" s="34"/>
      <c r="W36" s="244"/>
      <c r="X36" s="28"/>
    </row>
    <row r="37" spans="2:24" s="20" customFormat="1" ht="14" outlineLevel="1" x14ac:dyDescent="0.3">
      <c r="B37" s="202"/>
      <c r="C37" s="303" t="s">
        <v>75</v>
      </c>
      <c r="D37" s="241" t="str">
        <f t="shared" si="1"/>
        <v>/unità</v>
      </c>
      <c r="E37" s="244"/>
      <c r="F37" s="34"/>
      <c r="G37" s="244"/>
      <c r="H37" s="34"/>
      <c r="I37" s="244"/>
      <c r="J37" s="34"/>
      <c r="K37" s="244"/>
      <c r="L37" s="34"/>
      <c r="M37" s="244"/>
      <c r="N37" s="34"/>
      <c r="O37" s="244"/>
      <c r="P37" s="34"/>
      <c r="Q37" s="244"/>
      <c r="R37" s="34"/>
      <c r="S37" s="244"/>
      <c r="T37" s="34"/>
      <c r="U37" s="244"/>
      <c r="V37" s="34"/>
      <c r="W37" s="244"/>
      <c r="X37" s="28"/>
    </row>
    <row r="38" spans="2:24" s="20" customFormat="1" ht="14" outlineLevel="1" x14ac:dyDescent="0.3">
      <c r="B38" s="202"/>
      <c r="C38" s="303" t="s">
        <v>74</v>
      </c>
      <c r="D38" s="241" t="str">
        <f t="shared" si="1"/>
        <v>/unità</v>
      </c>
      <c r="E38" s="244"/>
      <c r="F38" s="34"/>
      <c r="G38" s="244"/>
      <c r="H38" s="34"/>
      <c r="I38" s="244"/>
      <c r="J38" s="34"/>
      <c r="K38" s="244"/>
      <c r="L38" s="34"/>
      <c r="M38" s="244"/>
      <c r="N38" s="34"/>
      <c r="O38" s="244"/>
      <c r="P38" s="34"/>
      <c r="Q38" s="244"/>
      <c r="R38" s="34"/>
      <c r="S38" s="244"/>
      <c r="T38" s="34"/>
      <c r="U38" s="244"/>
      <c r="V38" s="34"/>
      <c r="W38" s="244"/>
      <c r="X38" s="28"/>
    </row>
    <row r="39" spans="2:24" s="20" customFormat="1" ht="14" outlineLevel="1" x14ac:dyDescent="0.3">
      <c r="B39" s="202"/>
      <c r="C39" s="303" t="s">
        <v>79</v>
      </c>
      <c r="D39" s="241" t="str">
        <f t="shared" si="1"/>
        <v>/unità</v>
      </c>
      <c r="E39" s="244"/>
      <c r="F39" s="34"/>
      <c r="G39" s="244"/>
      <c r="H39" s="34"/>
      <c r="I39" s="244"/>
      <c r="J39" s="34"/>
      <c r="K39" s="244"/>
      <c r="L39" s="34"/>
      <c r="M39" s="244"/>
      <c r="N39" s="34"/>
      <c r="O39" s="244"/>
      <c r="P39" s="34"/>
      <c r="Q39" s="244"/>
      <c r="R39" s="34"/>
      <c r="S39" s="244"/>
      <c r="T39" s="34"/>
      <c r="U39" s="244"/>
      <c r="V39" s="34"/>
      <c r="W39" s="244"/>
      <c r="X39" s="28"/>
    </row>
    <row r="40" spans="2:24" s="20" customFormat="1" ht="14" outlineLevel="1" x14ac:dyDescent="0.3">
      <c r="B40" s="202"/>
      <c r="C40" s="303" t="s">
        <v>80</v>
      </c>
      <c r="D40" s="241" t="str">
        <f t="shared" si="1"/>
        <v>/unità</v>
      </c>
      <c r="E40" s="244"/>
      <c r="F40" s="34"/>
      <c r="G40" s="244"/>
      <c r="H40" s="34"/>
      <c r="I40" s="244"/>
      <c r="J40" s="34"/>
      <c r="K40" s="244"/>
      <c r="L40" s="34"/>
      <c r="M40" s="244"/>
      <c r="N40" s="34"/>
      <c r="O40" s="244"/>
      <c r="P40" s="34"/>
      <c r="Q40" s="244"/>
      <c r="R40" s="34"/>
      <c r="S40" s="244"/>
      <c r="T40" s="34"/>
      <c r="U40" s="244"/>
      <c r="V40" s="34"/>
      <c r="W40" s="244"/>
      <c r="X40" s="28"/>
    </row>
    <row r="41" spans="2:24" s="20" customFormat="1" ht="14" outlineLevel="1" x14ac:dyDescent="0.3">
      <c r="B41" s="202"/>
      <c r="C41" s="303" t="s">
        <v>81</v>
      </c>
      <c r="D41" s="241" t="str">
        <f t="shared" si="1"/>
        <v>/unità</v>
      </c>
      <c r="E41" s="244"/>
      <c r="F41" s="34"/>
      <c r="G41" s="244"/>
      <c r="H41" s="34"/>
      <c r="I41" s="244"/>
      <c r="J41" s="34"/>
      <c r="K41" s="244"/>
      <c r="L41" s="34"/>
      <c r="M41" s="244"/>
      <c r="N41" s="34"/>
      <c r="O41" s="244"/>
      <c r="P41" s="34"/>
      <c r="Q41" s="244"/>
      <c r="R41" s="34"/>
      <c r="S41" s="244"/>
      <c r="T41" s="34"/>
      <c r="U41" s="244"/>
      <c r="V41" s="34"/>
      <c r="W41" s="244"/>
      <c r="X41" s="28"/>
    </row>
    <row r="42" spans="2:24" s="20" customFormat="1" ht="14" outlineLevel="1" x14ac:dyDescent="0.3">
      <c r="B42" s="202"/>
      <c r="C42" s="303" t="s">
        <v>82</v>
      </c>
      <c r="D42" s="241" t="str">
        <f t="shared" si="1"/>
        <v>/unità</v>
      </c>
      <c r="E42" s="244"/>
      <c r="F42" s="34"/>
      <c r="G42" s="244"/>
      <c r="H42" s="34"/>
      <c r="I42" s="244"/>
      <c r="J42" s="34"/>
      <c r="K42" s="244"/>
      <c r="L42" s="34"/>
      <c r="M42" s="244"/>
      <c r="N42" s="34"/>
      <c r="O42" s="244"/>
      <c r="P42" s="34"/>
      <c r="Q42" s="244"/>
      <c r="R42" s="34"/>
      <c r="S42" s="244"/>
      <c r="T42" s="34"/>
      <c r="U42" s="244"/>
      <c r="V42" s="34"/>
      <c r="W42" s="244"/>
      <c r="X42" s="28"/>
    </row>
    <row r="43" spans="2:24" s="20" customFormat="1" ht="14" outlineLevel="1" x14ac:dyDescent="0.3">
      <c r="B43" s="282" t="s">
        <v>21</v>
      </c>
      <c r="C43" s="187" t="s">
        <v>83</v>
      </c>
      <c r="D43" s="37" t="str">
        <f>$E$14&amp;"/anno.unità"</f>
        <v>/anno.unità</v>
      </c>
      <c r="E43" s="32"/>
      <c r="F43" s="34"/>
      <c r="G43" s="32"/>
      <c r="H43" s="34"/>
      <c r="I43" s="32"/>
      <c r="J43" s="34"/>
      <c r="K43" s="32"/>
      <c r="L43" s="34"/>
      <c r="M43" s="32"/>
      <c r="N43" s="34"/>
      <c r="O43" s="32"/>
      <c r="P43" s="34"/>
      <c r="Q43" s="32"/>
      <c r="R43" s="34"/>
      <c r="S43" s="32"/>
      <c r="T43" s="34"/>
      <c r="U43" s="32"/>
      <c r="V43" s="34"/>
      <c r="W43" s="32"/>
      <c r="X43" s="28"/>
    </row>
    <row r="44" spans="2:24" s="20" customFormat="1" ht="14" x14ac:dyDescent="0.3">
      <c r="B44" s="202"/>
      <c r="C44" s="275"/>
      <c r="D44" s="37"/>
      <c r="E44" s="34"/>
      <c r="F44" s="34"/>
      <c r="G44" s="34"/>
      <c r="H44" s="34"/>
      <c r="I44" s="34"/>
      <c r="J44" s="34"/>
      <c r="K44" s="34"/>
      <c r="L44" s="34"/>
      <c r="M44" s="34"/>
      <c r="N44" s="34"/>
      <c r="O44" s="34"/>
      <c r="P44" s="34"/>
      <c r="Q44" s="34"/>
      <c r="R44" s="34"/>
      <c r="S44" s="34"/>
      <c r="T44" s="34"/>
      <c r="U44" s="34"/>
      <c r="V44" s="34"/>
      <c r="W44" s="34"/>
      <c r="X44" s="28"/>
    </row>
    <row r="45" spans="2:24" s="20" customFormat="1" ht="14" outlineLevel="1" x14ac:dyDescent="0.3">
      <c r="B45" s="202"/>
      <c r="C45" s="277" t="s">
        <v>84</v>
      </c>
      <c r="D45" s="27"/>
      <c r="E45" s="34"/>
      <c r="F45" s="34"/>
      <c r="G45" s="34"/>
      <c r="H45" s="34"/>
      <c r="I45" s="34"/>
      <c r="J45" s="34"/>
      <c r="K45" s="34"/>
      <c r="L45" s="34"/>
      <c r="M45" s="34"/>
      <c r="N45" s="34"/>
      <c r="O45" s="34"/>
      <c r="P45" s="34"/>
      <c r="Q45" s="34"/>
      <c r="R45" s="34"/>
      <c r="S45" s="34"/>
      <c r="T45" s="34"/>
      <c r="U45" s="34"/>
      <c r="V45" s="34"/>
      <c r="W45" s="34"/>
      <c r="X45" s="28"/>
    </row>
    <row r="46" spans="2:24" s="20" customFormat="1" ht="14" outlineLevel="1" x14ac:dyDescent="0.3">
      <c r="B46" s="282" t="s">
        <v>21</v>
      </c>
      <c r="C46" s="238" t="s">
        <v>85</v>
      </c>
      <c r="D46" s="37" t="s">
        <v>131</v>
      </c>
      <c r="E46" s="244"/>
      <c r="F46" s="34"/>
      <c r="G46" s="244"/>
      <c r="H46" s="34"/>
      <c r="I46" s="244"/>
      <c r="J46" s="34"/>
      <c r="K46" s="244"/>
      <c r="L46" s="34"/>
      <c r="M46" s="244"/>
      <c r="N46" s="34"/>
      <c r="O46" s="244"/>
      <c r="P46" s="34"/>
      <c r="Q46" s="244"/>
      <c r="R46" s="34"/>
      <c r="S46" s="244"/>
      <c r="T46" s="34"/>
      <c r="U46" s="244"/>
      <c r="V46" s="34"/>
      <c r="W46" s="244"/>
      <c r="X46" s="28"/>
    </row>
    <row r="47" spans="2:24" s="20" customFormat="1" ht="14" outlineLevel="1" x14ac:dyDescent="0.3">
      <c r="B47" s="202"/>
      <c r="C47" s="238" t="s">
        <v>85</v>
      </c>
      <c r="D47" s="37" t="s">
        <v>131</v>
      </c>
      <c r="E47" s="244"/>
      <c r="F47" s="34"/>
      <c r="G47" s="244"/>
      <c r="H47" s="34"/>
      <c r="I47" s="244"/>
      <c r="J47" s="34"/>
      <c r="K47" s="244"/>
      <c r="L47" s="34"/>
      <c r="M47" s="244"/>
      <c r="N47" s="34"/>
      <c r="O47" s="244"/>
      <c r="P47" s="34"/>
      <c r="Q47" s="244"/>
      <c r="R47" s="34"/>
      <c r="S47" s="244"/>
      <c r="T47" s="34"/>
      <c r="U47" s="244"/>
      <c r="V47" s="34"/>
      <c r="W47" s="244"/>
      <c r="X47" s="28"/>
    </row>
    <row r="48" spans="2:24" s="20" customFormat="1" ht="14" outlineLevel="1" x14ac:dyDescent="0.3">
      <c r="B48" s="202"/>
      <c r="C48" s="238" t="s">
        <v>85</v>
      </c>
      <c r="D48" s="37" t="s">
        <v>131</v>
      </c>
      <c r="E48" s="244"/>
      <c r="F48" s="34"/>
      <c r="G48" s="244"/>
      <c r="H48" s="34"/>
      <c r="I48" s="244"/>
      <c r="J48" s="34"/>
      <c r="K48" s="244"/>
      <c r="L48" s="34"/>
      <c r="M48" s="244"/>
      <c r="N48" s="34"/>
      <c r="O48" s="244"/>
      <c r="P48" s="34"/>
      <c r="Q48" s="244"/>
      <c r="R48" s="34"/>
      <c r="S48" s="244"/>
      <c r="T48" s="34"/>
      <c r="U48" s="244"/>
      <c r="V48" s="34"/>
      <c r="W48" s="244"/>
      <c r="X48" s="28"/>
    </row>
    <row r="49" spans="2:24" s="20" customFormat="1" ht="14" outlineLevel="1" x14ac:dyDescent="0.3">
      <c r="B49" s="202"/>
      <c r="C49" s="238" t="s">
        <v>85</v>
      </c>
      <c r="D49" s="37" t="s">
        <v>131</v>
      </c>
      <c r="E49" s="244"/>
      <c r="F49" s="34"/>
      <c r="G49" s="244"/>
      <c r="H49" s="34"/>
      <c r="I49" s="244"/>
      <c r="J49" s="34"/>
      <c r="K49" s="244"/>
      <c r="L49" s="34"/>
      <c r="M49" s="244"/>
      <c r="N49" s="34"/>
      <c r="O49" s="244"/>
      <c r="P49" s="34"/>
      <c r="Q49" s="244"/>
      <c r="R49" s="34"/>
      <c r="S49" s="244"/>
      <c r="T49" s="34"/>
      <c r="U49" s="244"/>
      <c r="V49" s="34"/>
      <c r="W49" s="244"/>
      <c r="X49" s="28"/>
    </row>
    <row r="50" spans="2:24" s="20" customFormat="1" ht="14" outlineLevel="1" x14ac:dyDescent="0.3">
      <c r="B50" s="202"/>
      <c r="C50" s="238" t="s">
        <v>85</v>
      </c>
      <c r="D50" s="37" t="s">
        <v>131</v>
      </c>
      <c r="E50" s="244"/>
      <c r="F50" s="34"/>
      <c r="G50" s="244"/>
      <c r="H50" s="34"/>
      <c r="I50" s="244"/>
      <c r="J50" s="34"/>
      <c r="K50" s="244"/>
      <c r="L50" s="34"/>
      <c r="M50" s="244"/>
      <c r="N50" s="34"/>
      <c r="O50" s="244"/>
      <c r="P50" s="34"/>
      <c r="Q50" s="244"/>
      <c r="R50" s="34"/>
      <c r="S50" s="244"/>
      <c r="T50" s="34"/>
      <c r="U50" s="244"/>
      <c r="V50" s="34"/>
      <c r="W50" s="244"/>
      <c r="X50" s="28"/>
    </row>
    <row r="51" spans="2:24" s="20" customFormat="1" ht="14" outlineLevel="1" x14ac:dyDescent="0.3">
      <c r="B51" s="202"/>
      <c r="C51" s="238" t="s">
        <v>85</v>
      </c>
      <c r="D51" s="37" t="s">
        <v>131</v>
      </c>
      <c r="E51" s="244"/>
      <c r="F51" s="34"/>
      <c r="G51" s="244"/>
      <c r="H51" s="34"/>
      <c r="I51" s="244"/>
      <c r="J51" s="34"/>
      <c r="K51" s="244"/>
      <c r="L51" s="34"/>
      <c r="M51" s="244"/>
      <c r="N51" s="34"/>
      <c r="O51" s="244"/>
      <c r="P51" s="34"/>
      <c r="Q51" s="244"/>
      <c r="R51" s="34"/>
      <c r="S51" s="244"/>
      <c r="T51" s="34"/>
      <c r="U51" s="244"/>
      <c r="V51" s="34"/>
      <c r="W51" s="244"/>
      <c r="X51" s="28"/>
    </row>
    <row r="52" spans="2:24" s="20" customFormat="1" ht="14" outlineLevel="1" x14ac:dyDescent="0.3">
      <c r="B52" s="202"/>
      <c r="C52" s="238" t="s">
        <v>85</v>
      </c>
      <c r="D52" s="37" t="s">
        <v>131</v>
      </c>
      <c r="E52" s="244"/>
      <c r="F52" s="34"/>
      <c r="G52" s="244"/>
      <c r="H52" s="34"/>
      <c r="I52" s="244"/>
      <c r="J52" s="34"/>
      <c r="K52" s="244"/>
      <c r="L52" s="34"/>
      <c r="M52" s="244"/>
      <c r="N52" s="34"/>
      <c r="O52" s="244"/>
      <c r="P52" s="34"/>
      <c r="Q52" s="244"/>
      <c r="R52" s="34"/>
      <c r="S52" s="244"/>
      <c r="T52" s="34"/>
      <c r="U52" s="244"/>
      <c r="V52" s="34"/>
      <c r="W52" s="244"/>
      <c r="X52" s="28"/>
    </row>
    <row r="53" spans="2:24" s="20" customFormat="1" ht="14" outlineLevel="1" x14ac:dyDescent="0.3">
      <c r="B53" s="202"/>
      <c r="C53" s="238" t="s">
        <v>85</v>
      </c>
      <c r="D53" s="37" t="s">
        <v>131</v>
      </c>
      <c r="E53" s="244"/>
      <c r="F53" s="34"/>
      <c r="G53" s="244"/>
      <c r="H53" s="34"/>
      <c r="I53" s="244"/>
      <c r="J53" s="34"/>
      <c r="K53" s="244"/>
      <c r="L53" s="34"/>
      <c r="M53" s="244"/>
      <c r="N53" s="34"/>
      <c r="O53" s="244"/>
      <c r="P53" s="34"/>
      <c r="Q53" s="244"/>
      <c r="R53" s="34"/>
      <c r="S53" s="244"/>
      <c r="T53" s="34"/>
      <c r="U53" s="244"/>
      <c r="V53" s="34"/>
      <c r="W53" s="244"/>
      <c r="X53" s="28"/>
    </row>
    <row r="54" spans="2:24" s="20" customFormat="1" ht="14" outlineLevel="1" x14ac:dyDescent="0.3">
      <c r="B54" s="202"/>
      <c r="C54" s="238" t="s">
        <v>85</v>
      </c>
      <c r="D54" s="37" t="s">
        <v>131</v>
      </c>
      <c r="E54" s="244"/>
      <c r="F54" s="34"/>
      <c r="G54" s="244"/>
      <c r="H54" s="34"/>
      <c r="I54" s="244"/>
      <c r="J54" s="34"/>
      <c r="K54" s="244"/>
      <c r="L54" s="34"/>
      <c r="M54" s="244"/>
      <c r="N54" s="34"/>
      <c r="O54" s="244"/>
      <c r="P54" s="34"/>
      <c r="Q54" s="244"/>
      <c r="R54" s="34"/>
      <c r="S54" s="244"/>
      <c r="T54" s="34"/>
      <c r="U54" s="244"/>
      <c r="V54" s="34"/>
      <c r="W54" s="244"/>
      <c r="X54" s="28"/>
    </row>
    <row r="55" spans="2:24" s="20" customFormat="1" ht="14" outlineLevel="1" x14ac:dyDescent="0.3">
      <c r="B55" s="202"/>
      <c r="C55" s="238" t="s">
        <v>85</v>
      </c>
      <c r="D55" s="37" t="s">
        <v>131</v>
      </c>
      <c r="E55" s="244"/>
      <c r="F55" s="34"/>
      <c r="G55" s="244"/>
      <c r="H55" s="34"/>
      <c r="I55" s="244"/>
      <c r="J55" s="34"/>
      <c r="K55" s="244"/>
      <c r="L55" s="34"/>
      <c r="M55" s="244"/>
      <c r="N55" s="34"/>
      <c r="O55" s="244"/>
      <c r="P55" s="34"/>
      <c r="Q55" s="244"/>
      <c r="R55" s="34"/>
      <c r="S55" s="244"/>
      <c r="T55" s="34"/>
      <c r="U55" s="244"/>
      <c r="V55" s="34"/>
      <c r="W55" s="244"/>
      <c r="X55" s="28"/>
    </row>
    <row r="56" spans="2:24" s="20" customFormat="1" ht="14" outlineLevel="1" x14ac:dyDescent="0.3">
      <c r="B56" s="202"/>
      <c r="C56" s="238" t="s">
        <v>85</v>
      </c>
      <c r="D56" s="37" t="s">
        <v>131</v>
      </c>
      <c r="E56" s="244"/>
      <c r="F56" s="34"/>
      <c r="G56" s="244"/>
      <c r="H56" s="34"/>
      <c r="I56" s="244"/>
      <c r="J56" s="34"/>
      <c r="K56" s="244"/>
      <c r="L56" s="34"/>
      <c r="M56" s="244"/>
      <c r="N56" s="34"/>
      <c r="O56" s="244"/>
      <c r="P56" s="34"/>
      <c r="Q56" s="244"/>
      <c r="R56" s="34"/>
      <c r="S56" s="244"/>
      <c r="T56" s="34"/>
      <c r="U56" s="244"/>
      <c r="V56" s="34"/>
      <c r="W56" s="244"/>
      <c r="X56" s="28"/>
    </row>
    <row r="57" spans="2:24" s="20" customFormat="1" ht="14" outlineLevel="1" x14ac:dyDescent="0.3">
      <c r="B57" s="202"/>
      <c r="C57" s="238" t="s">
        <v>85</v>
      </c>
      <c r="D57" s="37" t="s">
        <v>131</v>
      </c>
      <c r="E57" s="244"/>
      <c r="F57" s="34"/>
      <c r="G57" s="244"/>
      <c r="H57" s="34"/>
      <c r="I57" s="244"/>
      <c r="J57" s="34"/>
      <c r="K57" s="244"/>
      <c r="L57" s="34"/>
      <c r="M57" s="244"/>
      <c r="N57" s="34"/>
      <c r="O57" s="244"/>
      <c r="P57" s="34"/>
      <c r="Q57" s="244"/>
      <c r="R57" s="34"/>
      <c r="S57" s="244"/>
      <c r="T57" s="34"/>
      <c r="U57" s="244"/>
      <c r="V57" s="34"/>
      <c r="W57" s="244"/>
      <c r="X57" s="28"/>
    </row>
    <row r="58" spans="2:24" s="20" customFormat="1" ht="14" outlineLevel="1" x14ac:dyDescent="0.3">
      <c r="B58" s="202"/>
      <c r="C58" s="238" t="s">
        <v>85</v>
      </c>
      <c r="D58" s="37" t="s">
        <v>131</v>
      </c>
      <c r="E58" s="244"/>
      <c r="F58" s="34"/>
      <c r="G58" s="244"/>
      <c r="H58" s="34"/>
      <c r="I58" s="244"/>
      <c r="J58" s="34"/>
      <c r="K58" s="244"/>
      <c r="L58" s="34"/>
      <c r="M58" s="244"/>
      <c r="N58" s="34"/>
      <c r="O58" s="244"/>
      <c r="P58" s="34"/>
      <c r="Q58" s="244"/>
      <c r="R58" s="34"/>
      <c r="S58" s="244"/>
      <c r="T58" s="34"/>
      <c r="U58" s="244"/>
      <c r="V58" s="34"/>
      <c r="W58" s="244"/>
      <c r="X58" s="28"/>
    </row>
    <row r="59" spans="2:24" s="20" customFormat="1" ht="14" outlineLevel="1" x14ac:dyDescent="0.3">
      <c r="B59" s="202"/>
      <c r="C59" s="238" t="s">
        <v>85</v>
      </c>
      <c r="D59" s="37" t="s">
        <v>131</v>
      </c>
      <c r="E59" s="244"/>
      <c r="F59" s="34"/>
      <c r="G59" s="244"/>
      <c r="H59" s="34"/>
      <c r="I59" s="244"/>
      <c r="J59" s="34"/>
      <c r="K59" s="244"/>
      <c r="L59" s="34"/>
      <c r="M59" s="244"/>
      <c r="N59" s="34"/>
      <c r="O59" s="244"/>
      <c r="P59" s="34"/>
      <c r="Q59" s="244"/>
      <c r="R59" s="34"/>
      <c r="S59" s="244"/>
      <c r="T59" s="34"/>
      <c r="U59" s="244"/>
      <c r="V59" s="34"/>
      <c r="W59" s="244"/>
      <c r="X59" s="28"/>
    </row>
    <row r="60" spans="2:24" s="20" customFormat="1" ht="14" outlineLevel="1" x14ac:dyDescent="0.3">
      <c r="B60" s="202"/>
      <c r="C60" s="238" t="s">
        <v>85</v>
      </c>
      <c r="D60" s="37" t="s">
        <v>131</v>
      </c>
      <c r="E60" s="244"/>
      <c r="F60" s="34"/>
      <c r="G60" s="244"/>
      <c r="H60" s="34"/>
      <c r="I60" s="244"/>
      <c r="J60" s="34"/>
      <c r="K60" s="244"/>
      <c r="L60" s="34"/>
      <c r="M60" s="244"/>
      <c r="N60" s="34"/>
      <c r="O60" s="244"/>
      <c r="P60" s="34"/>
      <c r="Q60" s="244"/>
      <c r="R60" s="34"/>
      <c r="S60" s="244"/>
      <c r="T60" s="34"/>
      <c r="U60" s="244"/>
      <c r="V60" s="34"/>
      <c r="W60" s="244"/>
      <c r="X60" s="28"/>
    </row>
    <row r="61" spans="2:24" s="20" customFormat="1" ht="14" outlineLevel="1" x14ac:dyDescent="0.3">
      <c r="B61" s="202"/>
      <c r="C61" s="238" t="s">
        <v>85</v>
      </c>
      <c r="D61" s="37" t="s">
        <v>131</v>
      </c>
      <c r="E61" s="244"/>
      <c r="F61" s="34"/>
      <c r="G61" s="244"/>
      <c r="H61" s="34"/>
      <c r="I61" s="244"/>
      <c r="J61" s="34"/>
      <c r="K61" s="244"/>
      <c r="L61" s="34"/>
      <c r="M61" s="244"/>
      <c r="N61" s="34"/>
      <c r="O61" s="244"/>
      <c r="P61" s="34"/>
      <c r="Q61" s="244"/>
      <c r="R61" s="34"/>
      <c r="S61" s="244"/>
      <c r="T61" s="34"/>
      <c r="U61" s="244"/>
      <c r="V61" s="34"/>
      <c r="W61" s="244"/>
      <c r="X61" s="28"/>
    </row>
    <row r="62" spans="2:24" s="20" customFormat="1" ht="14" outlineLevel="1" x14ac:dyDescent="0.3">
      <c r="B62" s="202"/>
      <c r="C62" s="238" t="s">
        <v>85</v>
      </c>
      <c r="D62" s="37" t="s">
        <v>131</v>
      </c>
      <c r="E62" s="244"/>
      <c r="F62" s="34"/>
      <c r="G62" s="244"/>
      <c r="H62" s="34"/>
      <c r="I62" s="244"/>
      <c r="J62" s="34"/>
      <c r="K62" s="244"/>
      <c r="L62" s="34"/>
      <c r="M62" s="244"/>
      <c r="N62" s="34"/>
      <c r="O62" s="244"/>
      <c r="P62" s="34"/>
      <c r="Q62" s="244"/>
      <c r="R62" s="34"/>
      <c r="S62" s="244"/>
      <c r="T62" s="34"/>
      <c r="U62" s="244"/>
      <c r="V62" s="34"/>
      <c r="W62" s="244"/>
      <c r="X62" s="28"/>
    </row>
    <row r="63" spans="2:24" s="20" customFormat="1" ht="14" outlineLevel="1" x14ac:dyDescent="0.3">
      <c r="B63" s="202"/>
      <c r="C63" s="238" t="s">
        <v>85</v>
      </c>
      <c r="D63" s="37" t="s">
        <v>131</v>
      </c>
      <c r="E63" s="244"/>
      <c r="F63" s="34"/>
      <c r="G63" s="244"/>
      <c r="H63" s="34"/>
      <c r="I63" s="244"/>
      <c r="J63" s="34"/>
      <c r="K63" s="244"/>
      <c r="L63" s="34"/>
      <c r="M63" s="244"/>
      <c r="N63" s="34"/>
      <c r="O63" s="244"/>
      <c r="P63" s="34"/>
      <c r="Q63" s="244"/>
      <c r="R63" s="34"/>
      <c r="S63" s="244"/>
      <c r="T63" s="34"/>
      <c r="U63" s="244"/>
      <c r="V63" s="34"/>
      <c r="W63" s="244"/>
      <c r="X63" s="28"/>
    </row>
    <row r="64" spans="2:24" s="20" customFormat="1" ht="14" outlineLevel="1" x14ac:dyDescent="0.3">
      <c r="B64" s="202"/>
      <c r="C64" s="238" t="s">
        <v>85</v>
      </c>
      <c r="D64" s="37" t="s">
        <v>131</v>
      </c>
      <c r="E64" s="244"/>
      <c r="F64" s="34"/>
      <c r="G64" s="244"/>
      <c r="H64" s="34"/>
      <c r="I64" s="244"/>
      <c r="J64" s="34"/>
      <c r="K64" s="244"/>
      <c r="L64" s="34"/>
      <c r="M64" s="244"/>
      <c r="N64" s="34"/>
      <c r="O64" s="244"/>
      <c r="P64" s="34"/>
      <c r="Q64" s="244"/>
      <c r="R64" s="34"/>
      <c r="S64" s="244"/>
      <c r="T64" s="34"/>
      <c r="U64" s="244"/>
      <c r="V64" s="34"/>
      <c r="W64" s="244"/>
      <c r="X64" s="28"/>
    </row>
    <row r="65" spans="2:24" s="20" customFormat="1" ht="14" outlineLevel="1" x14ac:dyDescent="0.3">
      <c r="B65" s="202"/>
      <c r="C65" s="238" t="s">
        <v>85</v>
      </c>
      <c r="D65" s="37" t="s">
        <v>131</v>
      </c>
      <c r="E65" s="244"/>
      <c r="F65" s="34"/>
      <c r="G65" s="244"/>
      <c r="H65" s="34"/>
      <c r="I65" s="244"/>
      <c r="J65" s="34"/>
      <c r="K65" s="244"/>
      <c r="L65" s="34"/>
      <c r="M65" s="244"/>
      <c r="N65" s="34"/>
      <c r="O65" s="244"/>
      <c r="P65" s="34"/>
      <c r="Q65" s="244"/>
      <c r="R65" s="34"/>
      <c r="S65" s="244"/>
      <c r="T65" s="34"/>
      <c r="U65" s="244"/>
      <c r="V65" s="34"/>
      <c r="W65" s="244"/>
      <c r="X65" s="28"/>
    </row>
    <row r="66" spans="2:24" s="20" customFormat="1" ht="14" customHeight="1" x14ac:dyDescent="0.3">
      <c r="B66" s="201"/>
      <c r="C66" s="185"/>
      <c r="D66" s="27"/>
      <c r="E66" s="34"/>
      <c r="F66" s="34"/>
      <c r="G66" s="34"/>
      <c r="H66" s="34"/>
      <c r="I66" s="34"/>
      <c r="J66" s="34"/>
      <c r="K66" s="34"/>
      <c r="L66" s="34"/>
      <c r="M66" s="34"/>
      <c r="N66" s="34"/>
      <c r="O66" s="34"/>
      <c r="P66" s="34"/>
      <c r="Q66" s="34"/>
      <c r="R66" s="34"/>
      <c r="S66" s="34"/>
      <c r="T66" s="34"/>
      <c r="U66" s="34"/>
      <c r="V66" s="34"/>
      <c r="W66" s="34"/>
      <c r="X66" s="28"/>
    </row>
    <row r="67" spans="2:24" s="20" customFormat="1" ht="14" outlineLevel="1" x14ac:dyDescent="0.3">
      <c r="B67" s="201"/>
      <c r="C67" s="185" t="s">
        <v>86</v>
      </c>
      <c r="D67" s="27"/>
      <c r="E67" s="34"/>
      <c r="F67" s="34"/>
      <c r="G67" s="34"/>
      <c r="H67" s="34"/>
      <c r="I67" s="34"/>
      <c r="J67" s="34"/>
      <c r="K67" s="34"/>
      <c r="L67" s="34"/>
      <c r="M67" s="34"/>
      <c r="N67" s="34"/>
      <c r="O67" s="34"/>
      <c r="P67" s="34"/>
      <c r="Q67" s="34"/>
      <c r="R67" s="34"/>
      <c r="S67" s="34"/>
      <c r="T67" s="34"/>
      <c r="U67" s="34"/>
      <c r="V67" s="34"/>
      <c r="W67" s="34"/>
      <c r="X67" s="28"/>
    </row>
    <row r="68" spans="2:24" s="20" customFormat="1" ht="14" outlineLevel="1" x14ac:dyDescent="0.3">
      <c r="B68" s="282" t="s">
        <v>21</v>
      </c>
      <c r="C68" s="20" t="s">
        <v>87</v>
      </c>
      <c r="D68" s="145" t="str">
        <f>$E$14&amp;"/unità"</f>
        <v>/unità</v>
      </c>
      <c r="E68" s="32"/>
      <c r="F68" s="34"/>
      <c r="G68" s="32"/>
      <c r="H68" s="34"/>
      <c r="I68" s="32"/>
      <c r="J68" s="34"/>
      <c r="K68" s="32"/>
      <c r="L68" s="34"/>
      <c r="M68" s="32"/>
      <c r="N68" s="34"/>
      <c r="O68" s="32"/>
      <c r="P68" s="34"/>
      <c r="Q68" s="32"/>
      <c r="R68" s="34"/>
      <c r="S68" s="32"/>
      <c r="T68" s="34"/>
      <c r="U68" s="32"/>
      <c r="V68" s="34"/>
      <c r="W68" s="32"/>
      <c r="X68" s="28"/>
    </row>
    <row r="69" spans="2:24" s="20" customFormat="1" ht="14" outlineLevel="1" x14ac:dyDescent="0.3">
      <c r="B69" s="282" t="s">
        <v>21</v>
      </c>
      <c r="C69" s="20" t="s">
        <v>88</v>
      </c>
      <c r="D69" s="145" t="str">
        <f>$E$14&amp;"/anno.unità"</f>
        <v>/anno.unità</v>
      </c>
      <c r="E69" s="32"/>
      <c r="F69" s="34"/>
      <c r="G69" s="32"/>
      <c r="H69" s="34"/>
      <c r="I69" s="32"/>
      <c r="J69" s="34"/>
      <c r="K69" s="32"/>
      <c r="L69" s="34"/>
      <c r="M69" s="32"/>
      <c r="N69" s="34"/>
      <c r="O69" s="32"/>
      <c r="P69" s="34"/>
      <c r="Q69" s="32"/>
      <c r="R69" s="34"/>
      <c r="S69" s="32"/>
      <c r="T69" s="34"/>
      <c r="U69" s="32"/>
      <c r="V69" s="34"/>
      <c r="W69" s="32"/>
      <c r="X69" s="28"/>
    </row>
    <row r="70" spans="2:24" s="20" customFormat="1" ht="14" outlineLevel="1" x14ac:dyDescent="0.3">
      <c r="B70" s="200"/>
      <c r="C70" s="20" t="s">
        <v>89</v>
      </c>
      <c r="D70" s="145" t="str">
        <f t="shared" ref="D70:D71" si="2">$E$14&amp;"/anno.unità"</f>
        <v>/anno.unità</v>
      </c>
      <c r="E70" s="32"/>
      <c r="F70" s="34"/>
      <c r="G70" s="32"/>
      <c r="H70" s="34"/>
      <c r="I70" s="32"/>
      <c r="J70" s="34"/>
      <c r="K70" s="32"/>
      <c r="L70" s="34"/>
      <c r="M70" s="32"/>
      <c r="N70" s="34"/>
      <c r="O70" s="32"/>
      <c r="P70" s="34"/>
      <c r="Q70" s="32"/>
      <c r="R70" s="34"/>
      <c r="S70" s="32"/>
      <c r="T70" s="34"/>
      <c r="U70" s="32"/>
      <c r="V70" s="34"/>
      <c r="W70" s="32"/>
      <c r="X70" s="28"/>
    </row>
    <row r="71" spans="2:24" s="20" customFormat="1" ht="14" outlineLevel="1" x14ac:dyDescent="0.3">
      <c r="B71" s="282" t="s">
        <v>21</v>
      </c>
      <c r="C71" s="20" t="s">
        <v>90</v>
      </c>
      <c r="D71" s="145" t="str">
        <f t="shared" si="2"/>
        <v>/anno.unità</v>
      </c>
      <c r="E71" s="32"/>
      <c r="F71" s="34"/>
      <c r="G71" s="32"/>
      <c r="H71" s="34"/>
      <c r="I71" s="32"/>
      <c r="J71" s="34"/>
      <c r="K71" s="32"/>
      <c r="L71" s="34"/>
      <c r="M71" s="32"/>
      <c r="N71" s="34"/>
      <c r="O71" s="32"/>
      <c r="P71" s="34"/>
      <c r="Q71" s="32"/>
      <c r="R71" s="34"/>
      <c r="S71" s="32"/>
      <c r="T71" s="34"/>
      <c r="U71" s="32"/>
      <c r="V71" s="34"/>
      <c r="W71" s="32"/>
      <c r="X71" s="28"/>
    </row>
    <row r="72" spans="2:24" s="20" customFormat="1" ht="14" outlineLevel="1" x14ac:dyDescent="0.3">
      <c r="B72" s="282" t="s">
        <v>21</v>
      </c>
      <c r="C72" s="20" t="s">
        <v>91</v>
      </c>
      <c r="D72" s="27" t="s">
        <v>0</v>
      </c>
      <c r="E72" s="341"/>
      <c r="F72" s="34"/>
      <c r="G72" s="341"/>
      <c r="H72" s="34"/>
      <c r="I72" s="341"/>
      <c r="J72" s="34"/>
      <c r="K72" s="341"/>
      <c r="L72" s="34"/>
      <c r="M72" s="341"/>
      <c r="N72" s="34"/>
      <c r="O72" s="341"/>
      <c r="P72" s="34"/>
      <c r="Q72" s="341"/>
      <c r="R72" s="34"/>
      <c r="S72" s="341"/>
      <c r="T72" s="34"/>
      <c r="U72" s="341"/>
      <c r="V72" s="34"/>
      <c r="W72" s="341"/>
      <c r="X72" s="28"/>
    </row>
    <row r="73" spans="2:24" s="20" customFormat="1" ht="14" x14ac:dyDescent="0.3">
      <c r="B73" s="201"/>
      <c r="C73" s="186"/>
      <c r="D73" s="27"/>
      <c r="E73" s="22"/>
      <c r="F73" s="22"/>
      <c r="G73" s="22"/>
      <c r="H73" s="22"/>
      <c r="I73" s="22"/>
      <c r="J73" s="22"/>
      <c r="K73" s="22"/>
      <c r="L73" s="22"/>
      <c r="M73" s="22"/>
      <c r="N73" s="22"/>
      <c r="O73" s="22"/>
      <c r="P73" s="22"/>
      <c r="Q73" s="22"/>
      <c r="R73" s="22"/>
      <c r="S73" s="22"/>
      <c r="T73" s="22"/>
      <c r="U73" s="22"/>
      <c r="V73" s="22"/>
      <c r="W73" s="22"/>
      <c r="X73" s="28"/>
    </row>
    <row r="74" spans="2:24" s="20" customFormat="1" ht="20" customHeight="1" outlineLevel="1" x14ac:dyDescent="0.3">
      <c r="B74" s="201"/>
      <c r="C74" s="185" t="s">
        <v>92</v>
      </c>
      <c r="D74" s="27"/>
      <c r="E74" s="34"/>
      <c r="F74" s="34"/>
      <c r="G74" s="34"/>
      <c r="H74" s="34"/>
      <c r="I74" s="34"/>
      <c r="J74" s="34"/>
      <c r="K74" s="34"/>
      <c r="L74" s="34"/>
      <c r="M74" s="34"/>
      <c r="N74" s="34"/>
      <c r="O74" s="34"/>
      <c r="P74" s="34"/>
      <c r="Q74" s="34"/>
      <c r="R74" s="34"/>
      <c r="S74" s="34"/>
      <c r="T74" s="34"/>
      <c r="U74" s="34"/>
      <c r="V74" s="34"/>
      <c r="W74" s="34"/>
      <c r="X74" s="28"/>
    </row>
    <row r="75" spans="2:24" s="20" customFormat="1" ht="14" customHeight="1" outlineLevel="1" x14ac:dyDescent="0.35">
      <c r="B75" s="200"/>
      <c r="C75" s="278" t="s">
        <v>93</v>
      </c>
      <c r="D75" s="39" t="s">
        <v>1</v>
      </c>
      <c r="E75" s="143">
        <f>LOOKUP($E$13,Dati_Riferimento!B5:B33,Dati_Riferimento!F5:F33)</f>
        <v>0</v>
      </c>
      <c r="F75" s="144"/>
      <c r="G75" s="143">
        <f>IF($E75="","",$E75)</f>
        <v>0</v>
      </c>
      <c r="H75" s="144"/>
      <c r="I75" s="143">
        <f>IF($E75="","",$E75)</f>
        <v>0</v>
      </c>
      <c r="J75" s="144"/>
      <c r="K75" s="143">
        <f>IF($E75="","",$E75)</f>
        <v>0</v>
      </c>
      <c r="L75" s="144"/>
      <c r="M75" s="143">
        <f>IF($E75="","",$E75)</f>
        <v>0</v>
      </c>
      <c r="N75" s="144"/>
      <c r="O75" s="143">
        <f>IF($E75="","",$E75)</f>
        <v>0</v>
      </c>
      <c r="P75" s="144"/>
      <c r="Q75" s="143">
        <f>IF($E75="","",$E75)</f>
        <v>0</v>
      </c>
      <c r="R75" s="144"/>
      <c r="S75" s="143">
        <f>IF($E75="","",$E75)</f>
        <v>0</v>
      </c>
      <c r="T75" s="144"/>
      <c r="U75" s="143">
        <f>IF($E75="","",$E75)</f>
        <v>0</v>
      </c>
      <c r="V75" s="144"/>
      <c r="W75" s="143">
        <f>IF($E75="","",$E75)</f>
        <v>0</v>
      </c>
      <c r="X75" s="28"/>
    </row>
    <row r="76" spans="2:24" s="20" customFormat="1" ht="14" customHeight="1" outlineLevel="1" x14ac:dyDescent="0.35">
      <c r="B76" s="200"/>
      <c r="C76" s="279" t="s">
        <v>94</v>
      </c>
      <c r="D76" s="39"/>
      <c r="E76" s="34"/>
      <c r="F76" s="33"/>
      <c r="G76" s="34"/>
      <c r="H76" s="33"/>
      <c r="I76" s="34"/>
      <c r="J76" s="33"/>
      <c r="K76" s="34"/>
      <c r="L76" s="33"/>
      <c r="M76" s="34"/>
      <c r="N76" s="33"/>
      <c r="O76" s="34"/>
      <c r="P76" s="33"/>
      <c r="Q76" s="34"/>
      <c r="R76" s="33"/>
      <c r="S76" s="34"/>
      <c r="T76" s="33"/>
      <c r="U76" s="34"/>
      <c r="V76" s="33"/>
      <c r="W76" s="34"/>
      <c r="X76" s="28"/>
    </row>
    <row r="77" spans="2:24" s="20" customFormat="1" ht="14" customHeight="1" outlineLevel="1" x14ac:dyDescent="0.35">
      <c r="B77" s="282" t="s">
        <v>21</v>
      </c>
      <c r="C77" s="278" t="s">
        <v>95</v>
      </c>
      <c r="D77" s="232" t="s">
        <v>22</v>
      </c>
      <c r="E77" s="270"/>
      <c r="F77" s="33"/>
      <c r="G77" s="143" t="str">
        <f>IF($E77="","",$E77)</f>
        <v/>
      </c>
      <c r="H77" s="33"/>
      <c r="I77" s="143" t="str">
        <f>IF($E77="","",$E77)</f>
        <v/>
      </c>
      <c r="J77" s="33"/>
      <c r="K77" s="143" t="str">
        <f>IF($E77="","",$E77)</f>
        <v/>
      </c>
      <c r="L77" s="33"/>
      <c r="M77" s="143" t="str">
        <f>IF($E77="","",$E77)</f>
        <v/>
      </c>
      <c r="N77" s="33"/>
      <c r="O77" s="143" t="str">
        <f>IF($E77="","",$E77)</f>
        <v/>
      </c>
      <c r="P77" s="33"/>
      <c r="Q77" s="143" t="str">
        <f>IF($E77="","",$E77)</f>
        <v/>
      </c>
      <c r="R77" s="33"/>
      <c r="S77" s="143" t="str">
        <f>IF($E77="","",$E77)</f>
        <v/>
      </c>
      <c r="T77" s="33"/>
      <c r="U77" s="143" t="str">
        <f>IF($E77="","",$E77)</f>
        <v/>
      </c>
      <c r="V77" s="33"/>
      <c r="W77" s="143" t="str">
        <f>IF($E77="","",$E77)</f>
        <v/>
      </c>
      <c r="X77" s="28"/>
    </row>
    <row r="78" spans="2:24" s="20" customFormat="1" ht="14" customHeight="1" outlineLevel="1" x14ac:dyDescent="0.35">
      <c r="B78" s="282" t="s">
        <v>21</v>
      </c>
      <c r="C78" s="278" t="s">
        <v>96</v>
      </c>
      <c r="D78" s="27" t="str">
        <f>$E$14&amp;"/T CO2eq"</f>
        <v>/T CO2eq</v>
      </c>
      <c r="E78" s="32"/>
      <c r="F78" s="33"/>
      <c r="G78" s="161">
        <f>$E78</f>
        <v>0</v>
      </c>
      <c r="H78" s="33"/>
      <c r="I78" s="161">
        <f>$E78</f>
        <v>0</v>
      </c>
      <c r="J78" s="33"/>
      <c r="K78" s="161">
        <f>$E78</f>
        <v>0</v>
      </c>
      <c r="L78" s="33"/>
      <c r="M78" s="161">
        <f>$E78</f>
        <v>0</v>
      </c>
      <c r="N78" s="33"/>
      <c r="O78" s="161">
        <f>$E78</f>
        <v>0</v>
      </c>
      <c r="P78" s="33"/>
      <c r="Q78" s="161">
        <f>$E78</f>
        <v>0</v>
      </c>
      <c r="R78" s="33"/>
      <c r="S78" s="161">
        <f>$E78</f>
        <v>0</v>
      </c>
      <c r="T78" s="33"/>
      <c r="U78" s="161">
        <f>$E78</f>
        <v>0</v>
      </c>
      <c r="V78" s="33"/>
      <c r="W78" s="161">
        <f>$E78</f>
        <v>0</v>
      </c>
      <c r="X78" s="28"/>
    </row>
    <row r="79" spans="2:24" s="20" customFormat="1" ht="14" x14ac:dyDescent="0.3">
      <c r="B79" s="203"/>
      <c r="C79" s="188"/>
      <c r="D79" s="40"/>
      <c r="E79" s="41"/>
      <c r="F79" s="41"/>
      <c r="G79" s="41"/>
      <c r="H79" s="41"/>
      <c r="I79" s="41"/>
      <c r="J79" s="41"/>
      <c r="K79" s="41"/>
      <c r="L79" s="41"/>
      <c r="M79" s="41"/>
      <c r="N79" s="41"/>
      <c r="O79" s="41"/>
      <c r="P79" s="41"/>
      <c r="Q79" s="41"/>
      <c r="R79" s="41"/>
      <c r="S79" s="41"/>
      <c r="T79" s="41"/>
      <c r="U79" s="41"/>
      <c r="V79" s="41"/>
      <c r="W79" s="41"/>
      <c r="X79" s="42"/>
    </row>
    <row r="80" spans="2:24" x14ac:dyDescent="0.3">
      <c r="B80" s="204"/>
    </row>
    <row r="81" spans="1:1042" s="20" customFormat="1" ht="23" customHeight="1" x14ac:dyDescent="0.3">
      <c r="B81" s="43" t="s">
        <v>97</v>
      </c>
      <c r="C81" s="43"/>
      <c r="D81" s="44"/>
      <c r="E81" s="45"/>
      <c r="F81" s="45"/>
      <c r="G81" s="45"/>
      <c r="H81" s="45"/>
      <c r="I81" s="45"/>
      <c r="J81" s="45"/>
      <c r="K81" s="45"/>
      <c r="L81" s="45"/>
      <c r="M81" s="45"/>
      <c r="N81" s="45"/>
      <c r="O81" s="45"/>
      <c r="P81" s="45"/>
      <c r="Q81" s="45"/>
      <c r="R81" s="45"/>
      <c r="S81" s="45"/>
      <c r="T81" s="45"/>
      <c r="U81" s="45"/>
      <c r="V81" s="45"/>
      <c r="W81" s="45"/>
      <c r="X81" s="46"/>
      <c r="Y81" s="47"/>
    </row>
    <row r="82" spans="1:1042" s="20" customFormat="1" ht="22" customHeight="1" x14ac:dyDescent="0.3">
      <c r="B82" s="214" t="s">
        <v>21</v>
      </c>
      <c r="C82" s="189" t="s">
        <v>98</v>
      </c>
      <c r="D82" s="27"/>
      <c r="E82" s="22"/>
      <c r="F82" s="22"/>
      <c r="G82" s="22"/>
      <c r="H82" s="22"/>
      <c r="I82" s="22"/>
      <c r="J82" s="22"/>
      <c r="K82" s="22"/>
      <c r="L82" s="22"/>
      <c r="M82" s="22"/>
      <c r="N82" s="22"/>
      <c r="O82" s="22"/>
      <c r="P82" s="22"/>
      <c r="Q82" s="22"/>
      <c r="R82" s="22"/>
      <c r="S82" s="22"/>
      <c r="T82" s="22"/>
      <c r="U82" s="22"/>
      <c r="V82" s="22"/>
      <c r="W82" s="22"/>
      <c r="X82" s="49"/>
    </row>
    <row r="83" spans="1:1042" s="20" customFormat="1" ht="17" customHeight="1" outlineLevel="1" x14ac:dyDescent="0.3">
      <c r="B83" s="205"/>
      <c r="C83" s="185" t="s">
        <v>99</v>
      </c>
      <c r="D83" s="27"/>
      <c r="E83" s="22"/>
      <c r="F83" s="22"/>
      <c r="G83" s="22"/>
      <c r="H83" s="22"/>
      <c r="I83" s="22"/>
      <c r="J83" s="22"/>
      <c r="K83" s="22"/>
      <c r="L83" s="22"/>
      <c r="M83" s="22"/>
      <c r="N83" s="22"/>
      <c r="O83" s="22"/>
      <c r="P83" s="22"/>
      <c r="Q83" s="22"/>
      <c r="R83" s="22"/>
      <c r="S83" s="22"/>
      <c r="T83" s="22"/>
      <c r="U83" s="22"/>
      <c r="V83" s="22"/>
      <c r="W83" s="22"/>
      <c r="X83" s="49"/>
    </row>
    <row r="84" spans="1:1042" s="36" customFormat="1" ht="14" customHeight="1" outlineLevel="1" x14ac:dyDescent="0.3">
      <c r="B84" s="205"/>
      <c r="C84" s="36" t="s">
        <v>100</v>
      </c>
      <c r="D84" s="37"/>
      <c r="E84" s="223">
        <f>Foglio_Risposta_Offerente!E14</f>
        <v>0</v>
      </c>
      <c r="F84" s="224"/>
      <c r="G84" s="223">
        <f>Foglio_Risposta_Offerente!G14</f>
        <v>0</v>
      </c>
      <c r="H84" s="224"/>
      <c r="I84" s="223">
        <f>Foglio_Risposta_Offerente!I14</f>
        <v>0</v>
      </c>
      <c r="J84" s="224"/>
      <c r="K84" s="223">
        <f>Foglio_Risposta_Offerente!K14</f>
        <v>0</v>
      </c>
      <c r="L84" s="224"/>
      <c r="M84" s="223">
        <f>Foglio_Risposta_Offerente!M14</f>
        <v>0</v>
      </c>
      <c r="N84" s="224"/>
      <c r="O84" s="223">
        <f>Foglio_Risposta_Offerente!O14</f>
        <v>0</v>
      </c>
      <c r="P84" s="224"/>
      <c r="Q84" s="223">
        <f>Foglio_Risposta_Offerente!Q14</f>
        <v>0</v>
      </c>
      <c r="R84" s="224"/>
      <c r="S84" s="223">
        <f>Foglio_Risposta_Offerente!S14</f>
        <v>0</v>
      </c>
      <c r="T84" s="224"/>
      <c r="U84" s="223">
        <f>Foglio_Risposta_Offerente!U14</f>
        <v>0</v>
      </c>
      <c r="V84" s="224"/>
      <c r="W84" s="223">
        <f>Foglio_Risposta_Offerente!W14</f>
        <v>0</v>
      </c>
      <c r="X84" s="49"/>
    </row>
    <row r="85" spans="1:1042" s="36" customFormat="1" ht="14" customHeight="1" outlineLevel="1" x14ac:dyDescent="0.3">
      <c r="B85" s="205"/>
      <c r="C85" s="356" t="s">
        <v>101</v>
      </c>
      <c r="D85" s="37" t="s">
        <v>129</v>
      </c>
      <c r="E85" s="346">
        <f>Foglio_Risposta_Offerente!E15</f>
        <v>0</v>
      </c>
      <c r="F85" s="224"/>
      <c r="G85" s="346">
        <f>Foglio_Risposta_Offerente!G15</f>
        <v>0</v>
      </c>
      <c r="H85" s="224"/>
      <c r="I85" s="346">
        <f>Foglio_Risposta_Offerente!I15</f>
        <v>0</v>
      </c>
      <c r="J85" s="224"/>
      <c r="K85" s="346">
        <f>Foglio_Risposta_Offerente!K15</f>
        <v>0</v>
      </c>
      <c r="L85" s="224"/>
      <c r="M85" s="346">
        <f>Foglio_Risposta_Offerente!M15</f>
        <v>0</v>
      </c>
      <c r="N85" s="224"/>
      <c r="O85" s="346">
        <f>Foglio_Risposta_Offerente!O15</f>
        <v>0</v>
      </c>
      <c r="P85" s="224"/>
      <c r="Q85" s="346">
        <f>Foglio_Risposta_Offerente!Q15</f>
        <v>0</v>
      </c>
      <c r="R85" s="224"/>
      <c r="S85" s="346">
        <f>Foglio_Risposta_Offerente!S15</f>
        <v>0</v>
      </c>
      <c r="T85" s="224"/>
      <c r="U85" s="346">
        <f>Foglio_Risposta_Offerente!U15</f>
        <v>0</v>
      </c>
      <c r="V85" s="224"/>
      <c r="W85" s="346">
        <f>Foglio_Risposta_Offerente!W15</f>
        <v>0</v>
      </c>
      <c r="X85" s="49"/>
    </row>
    <row r="86" spans="1:1042" s="20" customFormat="1" ht="14" outlineLevel="1" x14ac:dyDescent="0.3">
      <c r="B86" s="205"/>
      <c r="D86" s="27"/>
      <c r="E86" s="34"/>
      <c r="F86" s="34"/>
      <c r="G86" s="34"/>
      <c r="H86" s="34"/>
      <c r="I86" s="34"/>
      <c r="J86" s="34"/>
      <c r="K86" s="34"/>
      <c r="L86" s="34"/>
      <c r="M86" s="34"/>
      <c r="N86" s="34"/>
      <c r="O86" s="34"/>
      <c r="P86" s="34"/>
      <c r="Q86" s="34"/>
      <c r="R86" s="34"/>
      <c r="S86" s="34"/>
      <c r="T86" s="34"/>
      <c r="U86" s="34"/>
      <c r="V86" s="34"/>
      <c r="W86" s="34"/>
      <c r="X86" s="49"/>
    </row>
    <row r="87" spans="1:1042" s="20" customFormat="1" ht="17" customHeight="1" outlineLevel="1" x14ac:dyDescent="0.3">
      <c r="B87" s="205"/>
      <c r="C87" s="286" t="s">
        <v>102</v>
      </c>
      <c r="D87" s="27"/>
      <c r="E87" s="34"/>
      <c r="F87" s="34"/>
      <c r="G87" s="34"/>
      <c r="H87" s="34"/>
      <c r="I87" s="34"/>
      <c r="J87" s="34"/>
      <c r="K87" s="34"/>
      <c r="L87" s="34"/>
      <c r="M87" s="34"/>
      <c r="N87" s="34"/>
      <c r="O87" s="34"/>
      <c r="P87" s="34"/>
      <c r="Q87" s="34"/>
      <c r="R87" s="34"/>
      <c r="S87" s="34"/>
      <c r="T87" s="34"/>
      <c r="U87" s="34"/>
      <c r="V87" s="34"/>
      <c r="W87" s="34"/>
      <c r="X87" s="49"/>
    </row>
    <row r="88" spans="1:1042" s="20" customFormat="1" ht="17" customHeight="1" outlineLevel="1" x14ac:dyDescent="0.3">
      <c r="B88" s="205"/>
      <c r="C88" s="276" t="s">
        <v>64</v>
      </c>
      <c r="D88" s="27"/>
      <c r="E88" s="34"/>
      <c r="F88" s="34"/>
      <c r="G88" s="34"/>
      <c r="H88" s="34"/>
      <c r="I88" s="34"/>
      <c r="J88" s="34"/>
      <c r="K88" s="34"/>
      <c r="L88" s="34"/>
      <c r="M88" s="34"/>
      <c r="N88" s="34"/>
      <c r="O88" s="34"/>
      <c r="P88" s="34"/>
      <c r="Q88" s="34"/>
      <c r="R88" s="34"/>
      <c r="S88" s="34"/>
      <c r="T88" s="34"/>
      <c r="U88" s="34"/>
      <c r="V88" s="34"/>
      <c r="W88" s="34"/>
      <c r="X88" s="49"/>
    </row>
    <row r="89" spans="1:1042" ht="14" outlineLevel="1" x14ac:dyDescent="0.3">
      <c r="A89" s="1"/>
      <c r="B89" s="205"/>
      <c r="C89" s="285" t="s">
        <v>103</v>
      </c>
      <c r="D89" s="27" t="str">
        <f>LCC_Input_Risultati!$E$14&amp;"/unità"</f>
        <v>/unità</v>
      </c>
      <c r="E89" s="307">
        <f>Foglio_Risposta_Offerente!E21</f>
        <v>0</v>
      </c>
      <c r="F89" s="240"/>
      <c r="G89" s="307">
        <f>Foglio_Risposta_Offerente!G21</f>
        <v>0</v>
      </c>
      <c r="H89" s="240"/>
      <c r="I89" s="307">
        <f>Foglio_Risposta_Offerente!I21</f>
        <v>0</v>
      </c>
      <c r="J89" s="240"/>
      <c r="K89" s="307">
        <f>Foglio_Risposta_Offerente!K21</f>
        <v>0</v>
      </c>
      <c r="L89" s="240"/>
      <c r="M89" s="307">
        <f>Foglio_Risposta_Offerente!M21</f>
        <v>0</v>
      </c>
      <c r="N89" s="240"/>
      <c r="O89" s="307">
        <f>Foglio_Risposta_Offerente!O21</f>
        <v>0</v>
      </c>
      <c r="P89" s="240"/>
      <c r="Q89" s="307">
        <f>Foglio_Risposta_Offerente!Q21</f>
        <v>0</v>
      </c>
      <c r="R89" s="240"/>
      <c r="S89" s="307">
        <f>Foglio_Risposta_Offerente!S21</f>
        <v>0</v>
      </c>
      <c r="T89" s="240"/>
      <c r="U89" s="307">
        <f>Foglio_Risposta_Offerente!U21</f>
        <v>0</v>
      </c>
      <c r="V89" s="240"/>
      <c r="W89" s="307">
        <f>Foglio_Risposta_Offerente!W21</f>
        <v>0</v>
      </c>
      <c r="X89" s="49"/>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s="1"/>
      <c r="AML89" s="1"/>
      <c r="AMM89" s="1"/>
      <c r="AMN89" s="1"/>
      <c r="AMO89" s="1"/>
      <c r="AMP89" s="1"/>
      <c r="AMQ89" s="1"/>
      <c r="AMR89" s="1"/>
      <c r="AMS89" s="1"/>
      <c r="AMT89" s="1"/>
      <c r="AMU89" s="1"/>
      <c r="AMV89" s="1"/>
      <c r="AMW89" s="1"/>
      <c r="AMX89" s="1"/>
      <c r="AMY89" s="1"/>
      <c r="AMZ89" s="1"/>
      <c r="ANA89" s="1"/>
      <c r="ANB89" s="1"/>
    </row>
    <row r="90" spans="1:1042" ht="14" outlineLevel="1" x14ac:dyDescent="0.3">
      <c r="A90" s="1"/>
      <c r="B90" s="205"/>
      <c r="C90" s="285" t="s">
        <v>104</v>
      </c>
      <c r="D90" s="27" t="str">
        <f>LCC_Input_Risultati!$E$14&amp;"/unità"</f>
        <v>/unità</v>
      </c>
      <c r="E90" s="307">
        <f>Foglio_Risposta_Offerente!E22</f>
        <v>0</v>
      </c>
      <c r="F90" s="240"/>
      <c r="G90" s="307">
        <f>Foglio_Risposta_Offerente!G22</f>
        <v>0</v>
      </c>
      <c r="H90" s="240"/>
      <c r="I90" s="307">
        <f>Foglio_Risposta_Offerente!I22</f>
        <v>0</v>
      </c>
      <c r="J90" s="240"/>
      <c r="K90" s="307">
        <f>Foglio_Risposta_Offerente!K22</f>
        <v>0</v>
      </c>
      <c r="L90" s="240"/>
      <c r="M90" s="307">
        <f>Foglio_Risposta_Offerente!M22</f>
        <v>0</v>
      </c>
      <c r="N90" s="240"/>
      <c r="O90" s="307">
        <f>Foglio_Risposta_Offerente!O22</f>
        <v>0</v>
      </c>
      <c r="P90" s="240"/>
      <c r="Q90" s="307">
        <f>Foglio_Risposta_Offerente!Q22</f>
        <v>0</v>
      </c>
      <c r="R90" s="240"/>
      <c r="S90" s="307">
        <f>Foglio_Risposta_Offerente!S22</f>
        <v>0</v>
      </c>
      <c r="T90" s="240"/>
      <c r="U90" s="307">
        <f>Foglio_Risposta_Offerente!U22</f>
        <v>0</v>
      </c>
      <c r="V90" s="240"/>
      <c r="W90" s="307">
        <f>Foglio_Risposta_Offerente!W22</f>
        <v>0</v>
      </c>
      <c r="X90" s="49"/>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row>
    <row r="91" spans="1:1042" ht="14" outlineLevel="1" x14ac:dyDescent="0.3">
      <c r="A91" s="1"/>
      <c r="B91" s="205"/>
      <c r="C91" s="285" t="s">
        <v>105</v>
      </c>
      <c r="D91" s="27" t="str">
        <f>LCC_Input_Risultati!$E$14&amp;"/unità"</f>
        <v>/unità</v>
      </c>
      <c r="E91" s="307">
        <f>Foglio_Risposta_Offerente!E23</f>
        <v>0</v>
      </c>
      <c r="F91" s="240"/>
      <c r="G91" s="307">
        <f>Foglio_Risposta_Offerente!G23</f>
        <v>0</v>
      </c>
      <c r="H91" s="240"/>
      <c r="I91" s="307">
        <f>Foglio_Risposta_Offerente!I23</f>
        <v>0</v>
      </c>
      <c r="J91" s="240"/>
      <c r="K91" s="307">
        <f>Foglio_Risposta_Offerente!K23</f>
        <v>0</v>
      </c>
      <c r="L91" s="240"/>
      <c r="M91" s="307">
        <f>Foglio_Risposta_Offerente!M23</f>
        <v>0</v>
      </c>
      <c r="N91" s="240"/>
      <c r="O91" s="307">
        <f>Foglio_Risposta_Offerente!O23</f>
        <v>0</v>
      </c>
      <c r="P91" s="240"/>
      <c r="Q91" s="307">
        <f>Foglio_Risposta_Offerente!Q23</f>
        <v>0</v>
      </c>
      <c r="R91" s="240"/>
      <c r="S91" s="307">
        <f>Foglio_Risposta_Offerente!S23</f>
        <v>0</v>
      </c>
      <c r="T91" s="240"/>
      <c r="U91" s="307">
        <f>Foglio_Risposta_Offerente!U23</f>
        <v>0</v>
      </c>
      <c r="V91" s="240"/>
      <c r="W91" s="307">
        <f>Foglio_Risposta_Offerente!W23</f>
        <v>0</v>
      </c>
      <c r="X91" s="49"/>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c r="AMK91" s="1"/>
      <c r="AML91" s="1"/>
      <c r="AMM91" s="1"/>
      <c r="AMN91" s="1"/>
      <c r="AMO91" s="1"/>
      <c r="AMP91" s="1"/>
      <c r="AMQ91" s="1"/>
      <c r="AMR91" s="1"/>
      <c r="AMS91" s="1"/>
      <c r="AMT91" s="1"/>
      <c r="AMU91" s="1"/>
      <c r="AMV91" s="1"/>
      <c r="AMW91" s="1"/>
      <c r="AMX91" s="1"/>
      <c r="AMY91" s="1"/>
      <c r="AMZ91" s="1"/>
      <c r="ANA91" s="1"/>
      <c r="ANB91" s="1"/>
    </row>
    <row r="92" spans="1:1042" ht="14" outlineLevel="1" x14ac:dyDescent="0.3">
      <c r="A92" s="1"/>
      <c r="B92" s="205"/>
      <c r="C92" s="285" t="s">
        <v>106</v>
      </c>
      <c r="D92" s="27" t="str">
        <f>LCC_Input_Risultati!$E$14&amp;"/anno.unità"</f>
        <v>/anno.unità</v>
      </c>
      <c r="E92" s="307">
        <f>Foglio_Risposta_Offerente!E24</f>
        <v>0</v>
      </c>
      <c r="F92" s="240"/>
      <c r="G92" s="307">
        <f>Foglio_Risposta_Offerente!G24</f>
        <v>0</v>
      </c>
      <c r="H92" s="240"/>
      <c r="I92" s="307">
        <f>Foglio_Risposta_Offerente!I24</f>
        <v>0</v>
      </c>
      <c r="J92" s="240"/>
      <c r="K92" s="307">
        <f>Foglio_Risposta_Offerente!K24</f>
        <v>0</v>
      </c>
      <c r="L92" s="240"/>
      <c r="M92" s="307">
        <f>Foglio_Risposta_Offerente!M24</f>
        <v>0</v>
      </c>
      <c r="N92" s="240"/>
      <c r="O92" s="307">
        <f>Foglio_Risposta_Offerente!O24</f>
        <v>0</v>
      </c>
      <c r="P92" s="240"/>
      <c r="Q92" s="307">
        <f>Foglio_Risposta_Offerente!Q24</f>
        <v>0</v>
      </c>
      <c r="R92" s="240"/>
      <c r="S92" s="307">
        <f>Foglio_Risposta_Offerente!S24</f>
        <v>0</v>
      </c>
      <c r="T92" s="240"/>
      <c r="U92" s="307">
        <f>Foglio_Risposta_Offerente!U24</f>
        <v>0</v>
      </c>
      <c r="V92" s="240"/>
      <c r="W92" s="307">
        <f>Foglio_Risposta_Offerente!W24</f>
        <v>0</v>
      </c>
      <c r="X92" s="49"/>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row>
    <row r="93" spans="1:1042" ht="14" outlineLevel="1" x14ac:dyDescent="0.3">
      <c r="A93" s="1"/>
      <c r="B93" s="205"/>
      <c r="C93" s="285"/>
      <c r="D93" s="285"/>
      <c r="E93" s="285"/>
      <c r="F93" s="285"/>
      <c r="G93" s="285"/>
      <c r="H93" s="285"/>
      <c r="I93" s="285"/>
      <c r="J93" s="285"/>
      <c r="K93" s="285"/>
      <c r="L93" s="285"/>
      <c r="M93" s="285"/>
      <c r="N93" s="285"/>
      <c r="O93" s="285"/>
      <c r="P93" s="285"/>
      <c r="Q93" s="285"/>
      <c r="R93" s="285"/>
      <c r="S93" s="285"/>
      <c r="T93" s="285"/>
      <c r="U93" s="285"/>
      <c r="V93" s="285"/>
      <c r="W93" s="285"/>
      <c r="X93" s="49"/>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row>
    <row r="94" spans="1:1042" s="183" customFormat="1" ht="14" outlineLevel="1" x14ac:dyDescent="0.3">
      <c r="A94" s="293"/>
      <c r="B94" s="205"/>
      <c r="C94" s="294" t="s">
        <v>107</v>
      </c>
      <c r="D94" s="241"/>
      <c r="E94" s="241"/>
      <c r="F94" s="241"/>
      <c r="G94" s="241"/>
      <c r="H94" s="241"/>
      <c r="I94" s="241"/>
      <c r="J94" s="241"/>
      <c r="K94" s="241"/>
      <c r="L94" s="241"/>
      <c r="M94" s="241"/>
      <c r="N94" s="241"/>
      <c r="O94" s="241"/>
      <c r="P94" s="241"/>
      <c r="Q94" s="241"/>
      <c r="R94" s="241"/>
      <c r="S94" s="241"/>
      <c r="T94" s="241"/>
      <c r="U94" s="241"/>
      <c r="V94" s="241"/>
      <c r="W94" s="241"/>
      <c r="X94" s="49"/>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c r="BM94" s="293"/>
      <c r="BN94" s="293"/>
      <c r="BO94" s="293"/>
      <c r="BP94" s="293"/>
      <c r="BQ94" s="293"/>
      <c r="BR94" s="293"/>
      <c r="BS94" s="293"/>
      <c r="BT94" s="293"/>
      <c r="BU94" s="293"/>
      <c r="BV94" s="293"/>
      <c r="BW94" s="293"/>
      <c r="BX94" s="293"/>
      <c r="BY94" s="293"/>
      <c r="BZ94" s="293"/>
      <c r="CA94" s="293"/>
      <c r="CB94" s="293"/>
      <c r="CC94" s="293"/>
      <c r="CD94" s="293"/>
      <c r="CE94" s="293"/>
      <c r="CF94" s="293"/>
      <c r="CG94" s="293"/>
      <c r="CH94" s="293"/>
      <c r="CI94" s="293"/>
      <c r="CJ94" s="293"/>
      <c r="CK94" s="293"/>
      <c r="CL94" s="293"/>
      <c r="CM94" s="293"/>
      <c r="CN94" s="293"/>
      <c r="CO94" s="293"/>
      <c r="CP94" s="293"/>
      <c r="CQ94" s="293"/>
      <c r="CR94" s="293"/>
      <c r="CS94" s="293"/>
      <c r="CT94" s="293"/>
      <c r="CU94" s="293"/>
      <c r="CV94" s="293"/>
      <c r="CW94" s="293"/>
      <c r="CX94" s="293"/>
      <c r="CY94" s="293"/>
      <c r="CZ94" s="293"/>
      <c r="DA94" s="293"/>
      <c r="DB94" s="293"/>
      <c r="DC94" s="293"/>
      <c r="DD94" s="293"/>
      <c r="DE94" s="293"/>
      <c r="DF94" s="293"/>
      <c r="DG94" s="293"/>
      <c r="DH94" s="293"/>
      <c r="DI94" s="293"/>
      <c r="DJ94" s="293"/>
      <c r="DK94" s="293"/>
      <c r="DL94" s="293"/>
      <c r="DM94" s="293"/>
      <c r="DN94" s="293"/>
      <c r="DO94" s="293"/>
      <c r="DP94" s="293"/>
      <c r="DQ94" s="293"/>
      <c r="DR94" s="293"/>
      <c r="DS94" s="293"/>
      <c r="DT94" s="293"/>
      <c r="DU94" s="293"/>
      <c r="DV94" s="293"/>
      <c r="DW94" s="293"/>
      <c r="DX94" s="293"/>
      <c r="DY94" s="293"/>
      <c r="DZ94" s="293"/>
      <c r="EA94" s="293"/>
      <c r="EB94" s="293"/>
      <c r="EC94" s="293"/>
      <c r="ED94" s="293"/>
      <c r="EE94" s="293"/>
      <c r="EF94" s="293"/>
      <c r="EG94" s="293"/>
      <c r="EH94" s="293"/>
      <c r="EI94" s="293"/>
      <c r="EJ94" s="293"/>
      <c r="EK94" s="293"/>
      <c r="EL94" s="293"/>
      <c r="EM94" s="293"/>
      <c r="EN94" s="293"/>
      <c r="EO94" s="293"/>
      <c r="EP94" s="293"/>
      <c r="EQ94" s="293"/>
      <c r="ER94" s="293"/>
      <c r="ES94" s="293"/>
      <c r="ET94" s="293"/>
      <c r="EU94" s="293"/>
      <c r="EV94" s="293"/>
      <c r="EW94" s="293"/>
      <c r="EX94" s="293"/>
      <c r="EY94" s="293"/>
      <c r="EZ94" s="293"/>
      <c r="FA94" s="293"/>
      <c r="FB94" s="293"/>
      <c r="FC94" s="293"/>
      <c r="FD94" s="293"/>
      <c r="FE94" s="293"/>
      <c r="FF94" s="293"/>
      <c r="FG94" s="293"/>
      <c r="FH94" s="293"/>
      <c r="FI94" s="293"/>
      <c r="FJ94" s="293"/>
      <c r="FK94" s="293"/>
      <c r="FL94" s="293"/>
      <c r="FM94" s="293"/>
      <c r="FN94" s="293"/>
      <c r="FO94" s="293"/>
      <c r="FP94" s="293"/>
      <c r="FQ94" s="293"/>
      <c r="FR94" s="293"/>
      <c r="FS94" s="293"/>
      <c r="FT94" s="293"/>
      <c r="FU94" s="293"/>
      <c r="FV94" s="293"/>
      <c r="FW94" s="293"/>
      <c r="FX94" s="293"/>
      <c r="FY94" s="293"/>
      <c r="FZ94" s="293"/>
      <c r="GA94" s="293"/>
      <c r="GB94" s="293"/>
      <c r="GC94" s="293"/>
      <c r="GD94" s="293"/>
      <c r="GE94" s="293"/>
      <c r="GF94" s="293"/>
      <c r="GG94" s="293"/>
      <c r="GH94" s="293"/>
      <c r="GI94" s="293"/>
      <c r="GJ94" s="293"/>
      <c r="GK94" s="293"/>
      <c r="GL94" s="293"/>
      <c r="GM94" s="293"/>
      <c r="GN94" s="293"/>
      <c r="GO94" s="293"/>
      <c r="GP94" s="293"/>
      <c r="GQ94" s="293"/>
      <c r="GR94" s="293"/>
      <c r="GS94" s="293"/>
      <c r="GT94" s="293"/>
      <c r="GU94" s="293"/>
      <c r="GV94" s="293"/>
      <c r="GW94" s="293"/>
      <c r="GX94" s="293"/>
      <c r="GY94" s="293"/>
      <c r="GZ94" s="293"/>
      <c r="HA94" s="293"/>
      <c r="HB94" s="293"/>
      <c r="HC94" s="293"/>
      <c r="HD94" s="293"/>
      <c r="HE94" s="293"/>
      <c r="HF94" s="293"/>
      <c r="HG94" s="293"/>
      <c r="HH94" s="293"/>
      <c r="HI94" s="293"/>
      <c r="HJ94" s="293"/>
      <c r="HK94" s="293"/>
      <c r="HL94" s="293"/>
      <c r="HM94" s="293"/>
      <c r="HN94" s="293"/>
      <c r="HO94" s="293"/>
      <c r="HP94" s="293"/>
      <c r="HQ94" s="293"/>
      <c r="HR94" s="293"/>
      <c r="HS94" s="293"/>
      <c r="HT94" s="293"/>
      <c r="HU94" s="293"/>
      <c r="HV94" s="293"/>
      <c r="HW94" s="293"/>
      <c r="HX94" s="293"/>
      <c r="HY94" s="293"/>
      <c r="HZ94" s="293"/>
      <c r="IA94" s="293"/>
      <c r="IB94" s="293"/>
      <c r="IC94" s="293"/>
      <c r="ID94" s="293"/>
      <c r="IE94" s="293"/>
      <c r="IF94" s="293"/>
      <c r="IG94" s="293"/>
      <c r="IH94" s="293"/>
      <c r="II94" s="293"/>
      <c r="IJ94" s="293"/>
      <c r="IK94" s="293"/>
      <c r="IL94" s="293"/>
      <c r="IM94" s="293"/>
      <c r="IN94" s="293"/>
      <c r="IO94" s="293"/>
      <c r="IP94" s="293"/>
      <c r="IQ94" s="293"/>
      <c r="IR94" s="293"/>
      <c r="IS94" s="293"/>
      <c r="IT94" s="293"/>
      <c r="IU94" s="293"/>
      <c r="IV94" s="293"/>
      <c r="IW94" s="293"/>
      <c r="IX94" s="293"/>
      <c r="IY94" s="293"/>
      <c r="IZ94" s="293"/>
      <c r="JA94" s="293"/>
      <c r="JB94" s="293"/>
      <c r="JC94" s="293"/>
      <c r="JD94" s="293"/>
      <c r="JE94" s="293"/>
      <c r="JF94" s="293"/>
      <c r="JG94" s="293"/>
      <c r="JH94" s="293"/>
      <c r="JI94" s="293"/>
      <c r="JJ94" s="293"/>
      <c r="JK94" s="293"/>
      <c r="JL94" s="293"/>
      <c r="JM94" s="293"/>
      <c r="JN94" s="293"/>
      <c r="JO94" s="293"/>
      <c r="JP94" s="293"/>
      <c r="JQ94" s="293"/>
      <c r="JR94" s="293"/>
      <c r="JS94" s="293"/>
      <c r="JT94" s="293"/>
      <c r="JU94" s="293"/>
      <c r="JV94" s="293"/>
      <c r="JW94" s="293"/>
      <c r="JX94" s="293"/>
      <c r="JY94" s="293"/>
      <c r="JZ94" s="293"/>
      <c r="KA94" s="293"/>
      <c r="KB94" s="293"/>
      <c r="KC94" s="293"/>
      <c r="KD94" s="293"/>
      <c r="KE94" s="293"/>
      <c r="KF94" s="293"/>
      <c r="KG94" s="293"/>
      <c r="KH94" s="293"/>
      <c r="KI94" s="293"/>
      <c r="KJ94" s="293"/>
      <c r="KK94" s="293"/>
      <c r="KL94" s="293"/>
      <c r="KM94" s="293"/>
      <c r="KN94" s="293"/>
      <c r="KO94" s="293"/>
      <c r="KP94" s="293"/>
      <c r="KQ94" s="293"/>
      <c r="KR94" s="293"/>
      <c r="KS94" s="293"/>
      <c r="KT94" s="293"/>
      <c r="KU94" s="293"/>
      <c r="KV94" s="293"/>
      <c r="KW94" s="293"/>
      <c r="KX94" s="293"/>
      <c r="KY94" s="293"/>
      <c r="KZ94" s="293"/>
      <c r="LA94" s="293"/>
      <c r="LB94" s="293"/>
      <c r="LC94" s="293"/>
      <c r="LD94" s="293"/>
      <c r="LE94" s="293"/>
      <c r="LF94" s="293"/>
      <c r="LG94" s="293"/>
      <c r="LH94" s="293"/>
      <c r="LI94" s="293"/>
      <c r="LJ94" s="293"/>
      <c r="LK94" s="293"/>
      <c r="LL94" s="293"/>
      <c r="LM94" s="293"/>
      <c r="LN94" s="293"/>
      <c r="LO94" s="293"/>
      <c r="LP94" s="293"/>
      <c r="LQ94" s="293"/>
      <c r="LR94" s="293"/>
      <c r="LS94" s="293"/>
      <c r="LT94" s="293"/>
      <c r="LU94" s="293"/>
      <c r="LV94" s="293"/>
      <c r="LW94" s="293"/>
      <c r="LX94" s="293"/>
      <c r="LY94" s="293"/>
      <c r="LZ94" s="293"/>
      <c r="MA94" s="293"/>
      <c r="MB94" s="293"/>
      <c r="MC94" s="293"/>
      <c r="MD94" s="293"/>
      <c r="ME94" s="293"/>
      <c r="MF94" s="293"/>
      <c r="MG94" s="293"/>
      <c r="MH94" s="293"/>
      <c r="MI94" s="293"/>
      <c r="MJ94" s="293"/>
      <c r="MK94" s="293"/>
      <c r="ML94" s="293"/>
      <c r="MM94" s="293"/>
      <c r="MN94" s="293"/>
      <c r="MO94" s="293"/>
      <c r="MP94" s="293"/>
      <c r="MQ94" s="293"/>
      <c r="MR94" s="293"/>
      <c r="MS94" s="293"/>
      <c r="MT94" s="293"/>
      <c r="MU94" s="293"/>
      <c r="MV94" s="293"/>
      <c r="MW94" s="293"/>
      <c r="MX94" s="293"/>
      <c r="MY94" s="293"/>
      <c r="MZ94" s="293"/>
      <c r="NA94" s="293"/>
      <c r="NB94" s="293"/>
      <c r="NC94" s="293"/>
      <c r="ND94" s="293"/>
      <c r="NE94" s="293"/>
      <c r="NF94" s="293"/>
      <c r="NG94" s="293"/>
      <c r="NH94" s="293"/>
      <c r="NI94" s="293"/>
      <c r="NJ94" s="293"/>
      <c r="NK94" s="293"/>
      <c r="NL94" s="293"/>
      <c r="NM94" s="293"/>
      <c r="NN94" s="293"/>
      <c r="NO94" s="293"/>
      <c r="NP94" s="293"/>
      <c r="NQ94" s="293"/>
      <c r="NR94" s="293"/>
      <c r="NS94" s="293"/>
      <c r="NT94" s="293"/>
      <c r="NU94" s="293"/>
      <c r="NV94" s="293"/>
      <c r="NW94" s="293"/>
      <c r="NX94" s="293"/>
      <c r="NY94" s="293"/>
      <c r="NZ94" s="293"/>
      <c r="OA94" s="293"/>
      <c r="OB94" s="293"/>
      <c r="OC94" s="293"/>
      <c r="OD94" s="293"/>
      <c r="OE94" s="293"/>
      <c r="OF94" s="293"/>
      <c r="OG94" s="293"/>
      <c r="OH94" s="293"/>
      <c r="OI94" s="293"/>
      <c r="OJ94" s="293"/>
      <c r="OK94" s="293"/>
      <c r="OL94" s="293"/>
      <c r="OM94" s="293"/>
      <c r="ON94" s="293"/>
      <c r="OO94" s="293"/>
      <c r="OP94" s="293"/>
      <c r="OQ94" s="293"/>
      <c r="OR94" s="293"/>
      <c r="OS94" s="293"/>
      <c r="OT94" s="293"/>
      <c r="OU94" s="293"/>
      <c r="OV94" s="293"/>
      <c r="OW94" s="293"/>
      <c r="OX94" s="293"/>
      <c r="OY94" s="293"/>
      <c r="OZ94" s="293"/>
      <c r="PA94" s="293"/>
      <c r="PB94" s="293"/>
      <c r="PC94" s="293"/>
      <c r="PD94" s="293"/>
      <c r="PE94" s="293"/>
      <c r="PF94" s="293"/>
      <c r="PG94" s="293"/>
      <c r="PH94" s="293"/>
      <c r="PI94" s="293"/>
      <c r="PJ94" s="293"/>
      <c r="PK94" s="293"/>
      <c r="PL94" s="293"/>
      <c r="PM94" s="293"/>
      <c r="PN94" s="293"/>
      <c r="PO94" s="293"/>
      <c r="PP94" s="293"/>
      <c r="PQ94" s="293"/>
      <c r="PR94" s="293"/>
      <c r="PS94" s="293"/>
      <c r="PT94" s="293"/>
      <c r="PU94" s="293"/>
      <c r="PV94" s="293"/>
      <c r="PW94" s="293"/>
      <c r="PX94" s="293"/>
      <c r="PY94" s="293"/>
      <c r="PZ94" s="293"/>
      <c r="QA94" s="293"/>
      <c r="QB94" s="293"/>
      <c r="QC94" s="293"/>
      <c r="QD94" s="293"/>
      <c r="QE94" s="293"/>
      <c r="QF94" s="293"/>
      <c r="QG94" s="293"/>
      <c r="QH94" s="293"/>
      <c r="QI94" s="293"/>
      <c r="QJ94" s="293"/>
      <c r="QK94" s="293"/>
      <c r="QL94" s="293"/>
      <c r="QM94" s="293"/>
      <c r="QN94" s="293"/>
      <c r="QO94" s="293"/>
      <c r="QP94" s="293"/>
      <c r="QQ94" s="293"/>
      <c r="QR94" s="293"/>
      <c r="QS94" s="293"/>
      <c r="QT94" s="293"/>
      <c r="QU94" s="293"/>
      <c r="QV94" s="293"/>
      <c r="QW94" s="293"/>
      <c r="QX94" s="293"/>
      <c r="QY94" s="293"/>
      <c r="QZ94" s="293"/>
      <c r="RA94" s="293"/>
      <c r="RB94" s="293"/>
      <c r="RC94" s="293"/>
      <c r="RD94" s="293"/>
      <c r="RE94" s="293"/>
      <c r="RF94" s="293"/>
      <c r="RG94" s="293"/>
      <c r="RH94" s="293"/>
      <c r="RI94" s="293"/>
      <c r="RJ94" s="293"/>
      <c r="RK94" s="293"/>
      <c r="RL94" s="293"/>
      <c r="RM94" s="293"/>
      <c r="RN94" s="293"/>
      <c r="RO94" s="293"/>
      <c r="RP94" s="293"/>
      <c r="RQ94" s="293"/>
      <c r="RR94" s="293"/>
      <c r="RS94" s="293"/>
      <c r="RT94" s="293"/>
      <c r="RU94" s="293"/>
      <c r="RV94" s="293"/>
      <c r="RW94" s="293"/>
      <c r="RX94" s="293"/>
      <c r="RY94" s="293"/>
      <c r="RZ94" s="293"/>
      <c r="SA94" s="293"/>
      <c r="SB94" s="293"/>
      <c r="SC94" s="293"/>
      <c r="SD94" s="293"/>
      <c r="SE94" s="293"/>
      <c r="SF94" s="293"/>
      <c r="SG94" s="293"/>
      <c r="SH94" s="293"/>
      <c r="SI94" s="293"/>
      <c r="SJ94" s="293"/>
      <c r="SK94" s="293"/>
      <c r="SL94" s="293"/>
      <c r="SM94" s="293"/>
      <c r="SN94" s="293"/>
      <c r="SO94" s="293"/>
      <c r="SP94" s="293"/>
      <c r="SQ94" s="293"/>
      <c r="SR94" s="293"/>
      <c r="SS94" s="293"/>
      <c r="ST94" s="293"/>
      <c r="SU94" s="293"/>
      <c r="SV94" s="293"/>
      <c r="SW94" s="293"/>
      <c r="SX94" s="293"/>
      <c r="SY94" s="293"/>
      <c r="SZ94" s="293"/>
      <c r="TA94" s="293"/>
      <c r="TB94" s="293"/>
      <c r="TC94" s="293"/>
      <c r="TD94" s="293"/>
      <c r="TE94" s="293"/>
      <c r="TF94" s="293"/>
      <c r="TG94" s="293"/>
      <c r="TH94" s="293"/>
      <c r="TI94" s="293"/>
      <c r="TJ94" s="293"/>
      <c r="TK94" s="293"/>
      <c r="TL94" s="293"/>
      <c r="TM94" s="293"/>
      <c r="TN94" s="293"/>
      <c r="TO94" s="293"/>
      <c r="TP94" s="293"/>
      <c r="TQ94" s="293"/>
      <c r="TR94" s="293"/>
      <c r="TS94" s="293"/>
      <c r="TT94" s="293"/>
      <c r="TU94" s="293"/>
      <c r="TV94" s="293"/>
      <c r="TW94" s="293"/>
      <c r="TX94" s="293"/>
      <c r="TY94" s="293"/>
      <c r="TZ94" s="293"/>
      <c r="UA94" s="293"/>
      <c r="UB94" s="293"/>
      <c r="UC94" s="293"/>
      <c r="UD94" s="293"/>
      <c r="UE94" s="293"/>
      <c r="UF94" s="293"/>
      <c r="UG94" s="293"/>
      <c r="UH94" s="293"/>
      <c r="UI94" s="293"/>
      <c r="UJ94" s="293"/>
      <c r="UK94" s="293"/>
      <c r="UL94" s="293"/>
      <c r="UM94" s="293"/>
      <c r="UN94" s="293"/>
      <c r="UO94" s="293"/>
      <c r="UP94" s="293"/>
      <c r="UQ94" s="293"/>
      <c r="UR94" s="293"/>
      <c r="US94" s="293"/>
      <c r="UT94" s="293"/>
      <c r="UU94" s="293"/>
      <c r="UV94" s="293"/>
      <c r="UW94" s="293"/>
      <c r="UX94" s="293"/>
      <c r="UY94" s="293"/>
      <c r="UZ94" s="293"/>
      <c r="VA94" s="293"/>
      <c r="VB94" s="293"/>
      <c r="VC94" s="293"/>
      <c r="VD94" s="293"/>
      <c r="VE94" s="293"/>
      <c r="VF94" s="293"/>
      <c r="VG94" s="293"/>
      <c r="VH94" s="293"/>
      <c r="VI94" s="293"/>
      <c r="VJ94" s="293"/>
      <c r="VK94" s="293"/>
      <c r="VL94" s="293"/>
      <c r="VM94" s="293"/>
      <c r="VN94" s="293"/>
      <c r="VO94" s="293"/>
      <c r="VP94" s="293"/>
      <c r="VQ94" s="293"/>
      <c r="VR94" s="293"/>
      <c r="VS94" s="293"/>
      <c r="VT94" s="293"/>
      <c r="VU94" s="293"/>
      <c r="VV94" s="293"/>
      <c r="VW94" s="293"/>
      <c r="VX94" s="293"/>
      <c r="VY94" s="293"/>
      <c r="VZ94" s="293"/>
      <c r="WA94" s="293"/>
      <c r="WB94" s="293"/>
      <c r="WC94" s="293"/>
      <c r="WD94" s="293"/>
      <c r="WE94" s="293"/>
      <c r="WF94" s="293"/>
      <c r="WG94" s="293"/>
      <c r="WH94" s="293"/>
      <c r="WI94" s="293"/>
      <c r="WJ94" s="293"/>
      <c r="WK94" s="293"/>
      <c r="WL94" s="293"/>
      <c r="WM94" s="293"/>
      <c r="WN94" s="293"/>
      <c r="WO94" s="293"/>
      <c r="WP94" s="293"/>
      <c r="WQ94" s="293"/>
      <c r="WR94" s="293"/>
      <c r="WS94" s="293"/>
      <c r="WT94" s="293"/>
      <c r="WU94" s="293"/>
      <c r="WV94" s="293"/>
      <c r="WW94" s="293"/>
      <c r="WX94" s="293"/>
      <c r="WY94" s="293"/>
      <c r="WZ94" s="293"/>
      <c r="XA94" s="293"/>
      <c r="XB94" s="293"/>
      <c r="XC94" s="293"/>
      <c r="XD94" s="293"/>
      <c r="XE94" s="293"/>
      <c r="XF94" s="293"/>
      <c r="XG94" s="293"/>
      <c r="XH94" s="293"/>
      <c r="XI94" s="293"/>
      <c r="XJ94" s="293"/>
      <c r="XK94" s="293"/>
      <c r="XL94" s="293"/>
      <c r="XM94" s="293"/>
      <c r="XN94" s="293"/>
      <c r="XO94" s="293"/>
      <c r="XP94" s="293"/>
      <c r="XQ94" s="293"/>
      <c r="XR94" s="293"/>
      <c r="XS94" s="293"/>
      <c r="XT94" s="293"/>
      <c r="XU94" s="293"/>
      <c r="XV94" s="293"/>
      <c r="XW94" s="293"/>
      <c r="XX94" s="293"/>
      <c r="XY94" s="293"/>
      <c r="XZ94" s="293"/>
      <c r="YA94" s="293"/>
      <c r="YB94" s="293"/>
      <c r="YC94" s="293"/>
      <c r="YD94" s="293"/>
      <c r="YE94" s="293"/>
      <c r="YF94" s="293"/>
      <c r="YG94" s="293"/>
      <c r="YH94" s="293"/>
      <c r="YI94" s="293"/>
      <c r="YJ94" s="293"/>
      <c r="YK94" s="293"/>
      <c r="YL94" s="293"/>
      <c r="YM94" s="293"/>
      <c r="YN94" s="293"/>
      <c r="YO94" s="293"/>
      <c r="YP94" s="293"/>
      <c r="YQ94" s="293"/>
      <c r="YR94" s="293"/>
      <c r="YS94" s="293"/>
      <c r="YT94" s="293"/>
      <c r="YU94" s="293"/>
      <c r="YV94" s="293"/>
      <c r="YW94" s="293"/>
      <c r="YX94" s="293"/>
      <c r="YY94" s="293"/>
      <c r="YZ94" s="293"/>
      <c r="ZA94" s="293"/>
      <c r="ZB94" s="293"/>
      <c r="ZC94" s="293"/>
      <c r="ZD94" s="293"/>
      <c r="ZE94" s="293"/>
      <c r="ZF94" s="293"/>
      <c r="ZG94" s="293"/>
      <c r="ZH94" s="293"/>
      <c r="ZI94" s="293"/>
      <c r="ZJ94" s="293"/>
      <c r="ZK94" s="293"/>
      <c r="ZL94" s="293"/>
      <c r="ZM94" s="293"/>
      <c r="ZN94" s="293"/>
      <c r="ZO94" s="293"/>
      <c r="ZP94" s="293"/>
      <c r="ZQ94" s="293"/>
      <c r="ZR94" s="293"/>
      <c r="ZS94" s="293"/>
      <c r="ZT94" s="293"/>
      <c r="ZU94" s="293"/>
      <c r="ZV94" s="293"/>
      <c r="ZW94" s="293"/>
      <c r="ZX94" s="293"/>
      <c r="ZY94" s="293"/>
      <c r="ZZ94" s="293"/>
      <c r="AAA94" s="293"/>
      <c r="AAB94" s="293"/>
      <c r="AAC94" s="293"/>
      <c r="AAD94" s="293"/>
      <c r="AAE94" s="293"/>
      <c r="AAF94" s="293"/>
      <c r="AAG94" s="293"/>
      <c r="AAH94" s="293"/>
      <c r="AAI94" s="293"/>
      <c r="AAJ94" s="293"/>
      <c r="AAK94" s="293"/>
      <c r="AAL94" s="293"/>
      <c r="AAM94" s="293"/>
      <c r="AAN94" s="293"/>
      <c r="AAO94" s="293"/>
      <c r="AAP94" s="293"/>
      <c r="AAQ94" s="293"/>
      <c r="AAR94" s="293"/>
      <c r="AAS94" s="293"/>
      <c r="AAT94" s="293"/>
      <c r="AAU94" s="293"/>
      <c r="AAV94" s="293"/>
      <c r="AAW94" s="293"/>
      <c r="AAX94" s="293"/>
      <c r="AAY94" s="293"/>
      <c r="AAZ94" s="293"/>
      <c r="ABA94" s="293"/>
      <c r="ABB94" s="293"/>
      <c r="ABC94" s="293"/>
      <c r="ABD94" s="293"/>
      <c r="ABE94" s="293"/>
      <c r="ABF94" s="293"/>
      <c r="ABG94" s="293"/>
      <c r="ABH94" s="293"/>
      <c r="ABI94" s="293"/>
      <c r="ABJ94" s="293"/>
      <c r="ABK94" s="293"/>
      <c r="ABL94" s="293"/>
      <c r="ABM94" s="293"/>
      <c r="ABN94" s="293"/>
      <c r="ABO94" s="293"/>
      <c r="ABP94" s="293"/>
      <c r="ABQ94" s="293"/>
      <c r="ABR94" s="293"/>
      <c r="ABS94" s="293"/>
      <c r="ABT94" s="293"/>
      <c r="ABU94" s="293"/>
      <c r="ABV94" s="293"/>
      <c r="ABW94" s="293"/>
      <c r="ABX94" s="293"/>
      <c r="ABY94" s="293"/>
      <c r="ABZ94" s="293"/>
      <c r="ACA94" s="293"/>
      <c r="ACB94" s="293"/>
      <c r="ACC94" s="293"/>
      <c r="ACD94" s="293"/>
      <c r="ACE94" s="293"/>
      <c r="ACF94" s="293"/>
      <c r="ACG94" s="293"/>
      <c r="ACH94" s="293"/>
      <c r="ACI94" s="293"/>
      <c r="ACJ94" s="293"/>
      <c r="ACK94" s="293"/>
      <c r="ACL94" s="293"/>
      <c r="ACM94" s="293"/>
      <c r="ACN94" s="293"/>
      <c r="ACO94" s="293"/>
      <c r="ACP94" s="293"/>
      <c r="ACQ94" s="293"/>
      <c r="ACR94" s="293"/>
      <c r="ACS94" s="293"/>
      <c r="ACT94" s="293"/>
      <c r="ACU94" s="293"/>
      <c r="ACV94" s="293"/>
      <c r="ACW94" s="293"/>
      <c r="ACX94" s="293"/>
      <c r="ACY94" s="293"/>
      <c r="ACZ94" s="293"/>
      <c r="ADA94" s="293"/>
      <c r="ADB94" s="293"/>
      <c r="ADC94" s="293"/>
      <c r="ADD94" s="293"/>
      <c r="ADE94" s="293"/>
      <c r="ADF94" s="293"/>
      <c r="ADG94" s="293"/>
      <c r="ADH94" s="293"/>
      <c r="ADI94" s="293"/>
      <c r="ADJ94" s="293"/>
      <c r="ADK94" s="293"/>
      <c r="ADL94" s="293"/>
      <c r="ADM94" s="293"/>
      <c r="ADN94" s="293"/>
      <c r="ADO94" s="293"/>
      <c r="ADP94" s="293"/>
      <c r="ADQ94" s="293"/>
      <c r="ADR94" s="293"/>
      <c r="ADS94" s="293"/>
      <c r="ADT94" s="293"/>
      <c r="ADU94" s="293"/>
      <c r="ADV94" s="293"/>
      <c r="ADW94" s="293"/>
      <c r="ADX94" s="293"/>
      <c r="ADY94" s="293"/>
      <c r="ADZ94" s="293"/>
      <c r="AEA94" s="293"/>
      <c r="AEB94" s="293"/>
      <c r="AEC94" s="293"/>
      <c r="AED94" s="293"/>
      <c r="AEE94" s="293"/>
      <c r="AEF94" s="293"/>
      <c r="AEG94" s="293"/>
      <c r="AEH94" s="293"/>
      <c r="AEI94" s="293"/>
      <c r="AEJ94" s="293"/>
      <c r="AEK94" s="293"/>
      <c r="AEL94" s="293"/>
      <c r="AEM94" s="293"/>
      <c r="AEN94" s="293"/>
      <c r="AEO94" s="293"/>
      <c r="AEP94" s="293"/>
      <c r="AEQ94" s="293"/>
      <c r="AER94" s="293"/>
      <c r="AES94" s="293"/>
      <c r="AET94" s="293"/>
      <c r="AEU94" s="293"/>
      <c r="AEV94" s="293"/>
      <c r="AEW94" s="293"/>
      <c r="AEX94" s="293"/>
      <c r="AEY94" s="293"/>
      <c r="AEZ94" s="293"/>
      <c r="AFA94" s="293"/>
      <c r="AFB94" s="293"/>
      <c r="AFC94" s="293"/>
      <c r="AFD94" s="293"/>
      <c r="AFE94" s="293"/>
      <c r="AFF94" s="293"/>
      <c r="AFG94" s="293"/>
      <c r="AFH94" s="293"/>
      <c r="AFI94" s="293"/>
      <c r="AFJ94" s="293"/>
      <c r="AFK94" s="293"/>
      <c r="AFL94" s="293"/>
      <c r="AFM94" s="293"/>
      <c r="AFN94" s="293"/>
      <c r="AFO94" s="293"/>
      <c r="AFP94" s="293"/>
      <c r="AFQ94" s="293"/>
      <c r="AFR94" s="293"/>
      <c r="AFS94" s="293"/>
      <c r="AFT94" s="293"/>
      <c r="AFU94" s="293"/>
      <c r="AFV94" s="293"/>
      <c r="AFW94" s="293"/>
      <c r="AFX94" s="293"/>
      <c r="AFY94" s="293"/>
      <c r="AFZ94" s="293"/>
      <c r="AGA94" s="293"/>
      <c r="AGB94" s="293"/>
      <c r="AGC94" s="293"/>
      <c r="AGD94" s="293"/>
      <c r="AGE94" s="293"/>
      <c r="AGF94" s="293"/>
      <c r="AGG94" s="293"/>
      <c r="AGH94" s="293"/>
      <c r="AGI94" s="293"/>
      <c r="AGJ94" s="293"/>
      <c r="AGK94" s="293"/>
      <c r="AGL94" s="293"/>
      <c r="AGM94" s="293"/>
      <c r="AGN94" s="293"/>
      <c r="AGO94" s="293"/>
      <c r="AGP94" s="293"/>
      <c r="AGQ94" s="293"/>
      <c r="AGR94" s="293"/>
      <c r="AGS94" s="293"/>
      <c r="AGT94" s="293"/>
      <c r="AGU94" s="293"/>
      <c r="AGV94" s="293"/>
      <c r="AGW94" s="293"/>
      <c r="AGX94" s="293"/>
      <c r="AGY94" s="293"/>
      <c r="AGZ94" s="293"/>
      <c r="AHA94" s="293"/>
      <c r="AHB94" s="293"/>
      <c r="AHC94" s="293"/>
      <c r="AHD94" s="293"/>
      <c r="AHE94" s="293"/>
      <c r="AHF94" s="293"/>
      <c r="AHG94" s="293"/>
      <c r="AHH94" s="293"/>
      <c r="AHI94" s="293"/>
      <c r="AHJ94" s="293"/>
      <c r="AHK94" s="293"/>
      <c r="AHL94" s="293"/>
      <c r="AHM94" s="293"/>
      <c r="AHN94" s="293"/>
      <c r="AHO94" s="293"/>
      <c r="AHP94" s="293"/>
      <c r="AHQ94" s="293"/>
      <c r="AHR94" s="293"/>
      <c r="AHS94" s="293"/>
      <c r="AHT94" s="293"/>
      <c r="AHU94" s="293"/>
      <c r="AHV94" s="293"/>
      <c r="AHW94" s="293"/>
      <c r="AHX94" s="293"/>
      <c r="AHY94" s="293"/>
      <c r="AHZ94" s="293"/>
      <c r="AIA94" s="293"/>
      <c r="AIB94" s="293"/>
      <c r="AIC94" s="293"/>
      <c r="AID94" s="293"/>
      <c r="AIE94" s="293"/>
      <c r="AIF94" s="293"/>
      <c r="AIG94" s="293"/>
      <c r="AIH94" s="293"/>
      <c r="AII94" s="293"/>
      <c r="AIJ94" s="293"/>
      <c r="AIK94" s="293"/>
      <c r="AIL94" s="293"/>
      <c r="AIM94" s="293"/>
      <c r="AIN94" s="293"/>
      <c r="AIO94" s="293"/>
      <c r="AIP94" s="293"/>
      <c r="AIQ94" s="293"/>
      <c r="AIR94" s="293"/>
      <c r="AIS94" s="293"/>
      <c r="AIT94" s="293"/>
      <c r="AIU94" s="293"/>
      <c r="AIV94" s="293"/>
      <c r="AIW94" s="293"/>
      <c r="AIX94" s="293"/>
      <c r="AIY94" s="293"/>
      <c r="AIZ94" s="293"/>
      <c r="AJA94" s="293"/>
      <c r="AJB94" s="293"/>
      <c r="AJC94" s="293"/>
      <c r="AJD94" s="293"/>
      <c r="AJE94" s="293"/>
      <c r="AJF94" s="293"/>
      <c r="AJG94" s="293"/>
      <c r="AJH94" s="293"/>
      <c r="AJI94" s="293"/>
      <c r="AJJ94" s="293"/>
      <c r="AJK94" s="293"/>
      <c r="AJL94" s="293"/>
      <c r="AJM94" s="293"/>
      <c r="AJN94" s="293"/>
      <c r="AJO94" s="293"/>
      <c r="AJP94" s="293"/>
      <c r="AJQ94" s="293"/>
      <c r="AJR94" s="293"/>
      <c r="AJS94" s="293"/>
      <c r="AJT94" s="293"/>
      <c r="AJU94" s="293"/>
      <c r="AJV94" s="293"/>
      <c r="AJW94" s="293"/>
      <c r="AJX94" s="293"/>
      <c r="AJY94" s="293"/>
      <c r="AJZ94" s="293"/>
      <c r="AKA94" s="293"/>
      <c r="AKB94" s="293"/>
      <c r="AKC94" s="293"/>
      <c r="AKD94" s="293"/>
      <c r="AKE94" s="293"/>
      <c r="AKF94" s="293"/>
      <c r="AKG94" s="293"/>
      <c r="AKH94" s="293"/>
      <c r="AKI94" s="293"/>
      <c r="AKJ94" s="293"/>
      <c r="AKK94" s="293"/>
      <c r="AKL94" s="293"/>
      <c r="AKM94" s="293"/>
      <c r="AKN94" s="293"/>
      <c r="AKO94" s="293"/>
      <c r="AKP94" s="293"/>
      <c r="AKQ94" s="293"/>
      <c r="AKR94" s="293"/>
      <c r="AKS94" s="293"/>
      <c r="AKT94" s="293"/>
      <c r="AKU94" s="293"/>
      <c r="AKV94" s="293"/>
      <c r="AKW94" s="293"/>
      <c r="AKX94" s="293"/>
      <c r="AKY94" s="293"/>
      <c r="AKZ94" s="293"/>
      <c r="ALA94" s="293"/>
      <c r="ALB94" s="293"/>
      <c r="ALC94" s="293"/>
      <c r="ALD94" s="293"/>
      <c r="ALE94" s="293"/>
      <c r="ALF94" s="293"/>
      <c r="ALG94" s="293"/>
      <c r="ALH94" s="293"/>
      <c r="ALI94" s="293"/>
      <c r="ALJ94" s="293"/>
      <c r="ALK94" s="293"/>
      <c r="ALL94" s="293"/>
      <c r="ALM94" s="293"/>
      <c r="ALN94" s="293"/>
      <c r="ALO94" s="293"/>
      <c r="ALP94" s="293"/>
      <c r="ALQ94" s="293"/>
      <c r="ALR94" s="293"/>
      <c r="ALS94" s="293"/>
      <c r="ALT94" s="293"/>
      <c r="ALU94" s="293"/>
      <c r="ALV94" s="293"/>
      <c r="ALW94" s="293"/>
      <c r="ALX94" s="293"/>
      <c r="ALY94" s="293"/>
      <c r="ALZ94" s="293"/>
      <c r="AMA94" s="293"/>
      <c r="AMB94" s="293"/>
      <c r="AMC94" s="293"/>
      <c r="AMD94" s="293"/>
      <c r="AME94" s="293"/>
      <c r="AMF94" s="293"/>
      <c r="AMG94" s="293"/>
      <c r="AMH94" s="293"/>
      <c r="AMI94" s="293"/>
      <c r="AMJ94" s="293"/>
      <c r="AMK94" s="293"/>
      <c r="AML94" s="293"/>
      <c r="AMM94" s="293"/>
      <c r="AMN94" s="293"/>
      <c r="AMO94" s="293"/>
      <c r="AMP94" s="293"/>
      <c r="AMQ94" s="293"/>
      <c r="AMR94" s="293"/>
      <c r="AMS94" s="293"/>
      <c r="AMT94" s="293"/>
      <c r="AMU94" s="293"/>
      <c r="AMV94" s="293"/>
      <c r="AMW94" s="293"/>
      <c r="AMX94" s="293"/>
      <c r="AMY94" s="293"/>
      <c r="AMZ94" s="293"/>
      <c r="ANA94" s="293"/>
      <c r="ANB94" s="293"/>
    </row>
    <row r="95" spans="1:1042" s="20" customFormat="1" ht="14" outlineLevel="1" x14ac:dyDescent="0.3">
      <c r="B95" s="205"/>
      <c r="C95" s="289" t="s">
        <v>108</v>
      </c>
      <c r="D95" s="37" t="s">
        <v>132</v>
      </c>
      <c r="E95" s="307">
        <f>Foglio_Risposta_Offerente!E27</f>
        <v>0</v>
      </c>
      <c r="F95" s="34"/>
      <c r="G95" s="307">
        <f>Foglio_Risposta_Offerente!G27</f>
        <v>0</v>
      </c>
      <c r="H95" s="34"/>
      <c r="I95" s="307">
        <f>Foglio_Risposta_Offerente!I27</f>
        <v>0</v>
      </c>
      <c r="J95" s="34"/>
      <c r="K95" s="307">
        <f>Foglio_Risposta_Offerente!K27</f>
        <v>0</v>
      </c>
      <c r="L95" s="34"/>
      <c r="M95" s="307">
        <f>Foglio_Risposta_Offerente!M27</f>
        <v>0</v>
      </c>
      <c r="N95" s="34"/>
      <c r="O95" s="307">
        <f>Foglio_Risposta_Offerente!O27</f>
        <v>0</v>
      </c>
      <c r="P95" s="34"/>
      <c r="Q95" s="307">
        <f>Foglio_Risposta_Offerente!Q27</f>
        <v>0</v>
      </c>
      <c r="R95" s="34"/>
      <c r="S95" s="307">
        <f>Foglio_Risposta_Offerente!S27</f>
        <v>0</v>
      </c>
      <c r="T95" s="34"/>
      <c r="U95" s="307">
        <f>Foglio_Risposta_Offerente!U27</f>
        <v>0</v>
      </c>
      <c r="V95" s="34"/>
      <c r="W95" s="307">
        <f>Foglio_Risposta_Offerente!W27</f>
        <v>0</v>
      </c>
      <c r="X95" s="49"/>
    </row>
    <row r="96" spans="1:1042" s="20" customFormat="1" ht="14" outlineLevel="1" x14ac:dyDescent="0.3">
      <c r="B96" s="205"/>
      <c r="C96" s="289" t="s">
        <v>109</v>
      </c>
      <c r="D96" s="37" t="s">
        <v>132</v>
      </c>
      <c r="E96" s="307">
        <f>Foglio_Risposta_Offerente!E28</f>
        <v>0</v>
      </c>
      <c r="F96" s="34"/>
      <c r="G96" s="307">
        <f>Foglio_Risposta_Offerente!G28</f>
        <v>0</v>
      </c>
      <c r="H96" s="34"/>
      <c r="I96" s="307">
        <f>Foglio_Risposta_Offerente!I28</f>
        <v>0</v>
      </c>
      <c r="J96" s="34"/>
      <c r="K96" s="307">
        <f>Foglio_Risposta_Offerente!K28</f>
        <v>0</v>
      </c>
      <c r="L96" s="34"/>
      <c r="M96" s="307">
        <f>Foglio_Risposta_Offerente!M28</f>
        <v>0</v>
      </c>
      <c r="N96" s="34"/>
      <c r="O96" s="307">
        <f>Foglio_Risposta_Offerente!O28</f>
        <v>0</v>
      </c>
      <c r="P96" s="34"/>
      <c r="Q96" s="307">
        <f>Foglio_Risposta_Offerente!Q28</f>
        <v>0</v>
      </c>
      <c r="R96" s="34"/>
      <c r="S96" s="307">
        <f>Foglio_Risposta_Offerente!S28</f>
        <v>0</v>
      </c>
      <c r="T96" s="34"/>
      <c r="U96" s="307">
        <f>Foglio_Risposta_Offerente!U28</f>
        <v>0</v>
      </c>
      <c r="V96" s="34"/>
      <c r="W96" s="307">
        <f>Foglio_Risposta_Offerente!W28</f>
        <v>0</v>
      </c>
      <c r="X96" s="49"/>
    </row>
    <row r="97" spans="1:1042" s="20" customFormat="1" ht="14" outlineLevel="1" x14ac:dyDescent="0.3">
      <c r="B97" s="205"/>
      <c r="C97" s="289" t="s">
        <v>110</v>
      </c>
      <c r="D97" s="37" t="s">
        <v>132</v>
      </c>
      <c r="E97" s="307">
        <f>Foglio_Risposta_Offerente!E29</f>
        <v>0</v>
      </c>
      <c r="F97" s="34"/>
      <c r="G97" s="307">
        <f>Foglio_Risposta_Offerente!G29</f>
        <v>0</v>
      </c>
      <c r="H97" s="34"/>
      <c r="I97" s="307">
        <f>Foglio_Risposta_Offerente!I29</f>
        <v>0</v>
      </c>
      <c r="J97" s="34"/>
      <c r="K97" s="307">
        <f>Foglio_Risposta_Offerente!K29</f>
        <v>0</v>
      </c>
      <c r="L97" s="34"/>
      <c r="M97" s="307">
        <f>Foglio_Risposta_Offerente!M29</f>
        <v>0</v>
      </c>
      <c r="N97" s="34"/>
      <c r="O97" s="307">
        <f>Foglio_Risposta_Offerente!O29</f>
        <v>0</v>
      </c>
      <c r="P97" s="34"/>
      <c r="Q97" s="307">
        <f>Foglio_Risposta_Offerente!Q29</f>
        <v>0</v>
      </c>
      <c r="R97" s="34"/>
      <c r="S97" s="307">
        <f>Foglio_Risposta_Offerente!S29</f>
        <v>0</v>
      </c>
      <c r="T97" s="34"/>
      <c r="U97" s="307">
        <f>Foglio_Risposta_Offerente!U29</f>
        <v>0</v>
      </c>
      <c r="V97" s="34"/>
      <c r="W97" s="307">
        <f>Foglio_Risposta_Offerente!W29</f>
        <v>0</v>
      </c>
      <c r="X97" s="49"/>
    </row>
    <row r="98" spans="1:1042" s="20" customFormat="1" ht="14" outlineLevel="1" x14ac:dyDescent="0.3">
      <c r="B98" s="205"/>
      <c r="C98" s="289" t="s">
        <v>111</v>
      </c>
      <c r="D98" s="37" t="s">
        <v>132</v>
      </c>
      <c r="E98" s="307">
        <f>Foglio_Risposta_Offerente!E30</f>
        <v>0</v>
      </c>
      <c r="F98" s="34"/>
      <c r="G98" s="307">
        <f>Foglio_Risposta_Offerente!G30</f>
        <v>0</v>
      </c>
      <c r="H98" s="34"/>
      <c r="I98" s="307">
        <f>Foglio_Risposta_Offerente!I30</f>
        <v>0</v>
      </c>
      <c r="J98" s="34"/>
      <c r="K98" s="307">
        <f>Foglio_Risposta_Offerente!K30</f>
        <v>0</v>
      </c>
      <c r="L98" s="34"/>
      <c r="M98" s="307">
        <f>Foglio_Risposta_Offerente!M30</f>
        <v>0</v>
      </c>
      <c r="N98" s="34"/>
      <c r="O98" s="307">
        <f>Foglio_Risposta_Offerente!O30</f>
        <v>0</v>
      </c>
      <c r="P98" s="34"/>
      <c r="Q98" s="307">
        <f>Foglio_Risposta_Offerente!Q30</f>
        <v>0</v>
      </c>
      <c r="R98" s="34"/>
      <c r="S98" s="307">
        <f>Foglio_Risposta_Offerente!S30</f>
        <v>0</v>
      </c>
      <c r="T98" s="34"/>
      <c r="U98" s="307">
        <f>Foglio_Risposta_Offerente!U30</f>
        <v>0</v>
      </c>
      <c r="V98" s="34"/>
      <c r="W98" s="307">
        <f>Foglio_Risposta_Offerente!W30</f>
        <v>0</v>
      </c>
      <c r="X98" s="49"/>
    </row>
    <row r="99" spans="1:1042" s="20" customFormat="1" ht="14" outlineLevel="1" x14ac:dyDescent="0.3">
      <c r="B99" s="205"/>
      <c r="C99" s="289"/>
      <c r="D99" s="289"/>
      <c r="E99" s="289"/>
      <c r="F99" s="289"/>
      <c r="G99" s="289"/>
      <c r="H99" s="289"/>
      <c r="I99" s="289"/>
      <c r="J99" s="289"/>
      <c r="K99" s="289"/>
      <c r="L99" s="289"/>
      <c r="M99" s="289"/>
      <c r="N99" s="289"/>
      <c r="O99" s="289"/>
      <c r="P99" s="289"/>
      <c r="Q99" s="289"/>
      <c r="R99" s="289"/>
      <c r="S99" s="289"/>
      <c r="T99" s="289"/>
      <c r="U99" s="289"/>
      <c r="V99" s="289"/>
      <c r="W99" s="289"/>
      <c r="X99" s="49"/>
    </row>
    <row r="100" spans="1:1042" s="295" customFormat="1" ht="14" outlineLevel="1" x14ac:dyDescent="0.3">
      <c r="B100" s="205"/>
      <c r="C100" s="299" t="s">
        <v>112</v>
      </c>
      <c r="D100" s="296"/>
      <c r="E100" s="297"/>
      <c r="F100" s="298"/>
      <c r="G100" s="297"/>
      <c r="H100" s="298"/>
      <c r="I100" s="297"/>
      <c r="J100" s="298"/>
      <c r="K100" s="297"/>
      <c r="L100" s="298"/>
      <c r="M100" s="297"/>
      <c r="N100" s="298"/>
      <c r="O100" s="297"/>
      <c r="P100" s="298"/>
      <c r="Q100" s="297"/>
      <c r="R100" s="298"/>
      <c r="S100" s="297"/>
      <c r="T100" s="298"/>
      <c r="U100" s="297"/>
      <c r="V100" s="298"/>
      <c r="W100" s="297"/>
      <c r="X100" s="49"/>
    </row>
    <row r="101" spans="1:1042" s="20" customFormat="1" ht="14" outlineLevel="1" x14ac:dyDescent="0.3">
      <c r="B101" s="205"/>
      <c r="C101" s="304" t="str">
        <f>"Vita utile del "&amp;LCC_Input_Risultati!$C33</f>
        <v>Vita utile del Pezzo di ricambio 1: …</v>
      </c>
      <c r="D101" s="241" t="s">
        <v>133</v>
      </c>
      <c r="E101" s="307">
        <f>Foglio_Risposta_Offerente!E33</f>
        <v>0</v>
      </c>
      <c r="F101" s="34"/>
      <c r="G101" s="307">
        <f>Foglio_Risposta_Offerente!G33</f>
        <v>0</v>
      </c>
      <c r="H101" s="34"/>
      <c r="I101" s="307">
        <f>Foglio_Risposta_Offerente!I33</f>
        <v>0</v>
      </c>
      <c r="J101" s="34"/>
      <c r="K101" s="307">
        <f>Foglio_Risposta_Offerente!K33</f>
        <v>0</v>
      </c>
      <c r="L101" s="34"/>
      <c r="M101" s="307">
        <f>Foglio_Risposta_Offerente!M33</f>
        <v>0</v>
      </c>
      <c r="N101" s="34"/>
      <c r="O101" s="307">
        <f>Foglio_Risposta_Offerente!O33</f>
        <v>0</v>
      </c>
      <c r="P101" s="34"/>
      <c r="Q101" s="307">
        <f>Foglio_Risposta_Offerente!Q33</f>
        <v>0</v>
      </c>
      <c r="R101" s="34"/>
      <c r="S101" s="307">
        <f>Foglio_Risposta_Offerente!S33</f>
        <v>0</v>
      </c>
      <c r="T101" s="34"/>
      <c r="U101" s="307">
        <f>Foglio_Risposta_Offerente!U33</f>
        <v>0</v>
      </c>
      <c r="V101" s="34"/>
      <c r="W101" s="307">
        <f>Foglio_Risposta_Offerente!W33</f>
        <v>0</v>
      </c>
      <c r="X101" s="49"/>
    </row>
    <row r="102" spans="1:1042" s="20" customFormat="1" ht="14" outlineLevel="1" x14ac:dyDescent="0.3">
      <c r="B102" s="205"/>
      <c r="C102" s="304" t="str">
        <f>"Vita utile del "&amp;LCC_Input_Risultati!$C34</f>
        <v>Vita utile del Pezzo di ricambio 2: ...</v>
      </c>
      <c r="D102" s="241" t="s">
        <v>133</v>
      </c>
      <c r="E102" s="307">
        <f>Foglio_Risposta_Offerente!E34</f>
        <v>0</v>
      </c>
      <c r="F102" s="34"/>
      <c r="G102" s="307">
        <f>Foglio_Risposta_Offerente!G34</f>
        <v>0</v>
      </c>
      <c r="H102" s="34"/>
      <c r="I102" s="307">
        <f>Foglio_Risposta_Offerente!I34</f>
        <v>0</v>
      </c>
      <c r="J102" s="34"/>
      <c r="K102" s="307">
        <f>Foglio_Risposta_Offerente!K34</f>
        <v>0</v>
      </c>
      <c r="L102" s="34"/>
      <c r="M102" s="307">
        <f>Foglio_Risposta_Offerente!M34</f>
        <v>0</v>
      </c>
      <c r="N102" s="34"/>
      <c r="O102" s="307">
        <f>Foglio_Risposta_Offerente!O34</f>
        <v>0</v>
      </c>
      <c r="P102" s="34"/>
      <c r="Q102" s="307">
        <f>Foglio_Risposta_Offerente!Q34</f>
        <v>0</v>
      </c>
      <c r="R102" s="34"/>
      <c r="S102" s="307">
        <f>Foglio_Risposta_Offerente!S34</f>
        <v>0</v>
      </c>
      <c r="T102" s="34"/>
      <c r="U102" s="307">
        <f>Foglio_Risposta_Offerente!U34</f>
        <v>0</v>
      </c>
      <c r="V102" s="34"/>
      <c r="W102" s="307">
        <f>Foglio_Risposta_Offerente!W34</f>
        <v>0</v>
      </c>
      <c r="X102" s="49"/>
    </row>
    <row r="103" spans="1:1042" s="20" customFormat="1" ht="14" outlineLevel="1" x14ac:dyDescent="0.3">
      <c r="B103" s="205"/>
      <c r="C103" s="304" t="str">
        <f>"Vita utile del "&amp;LCC_Input_Risultati!$C35</f>
        <v>Vita utile del Pezzo di ricambio 3: …</v>
      </c>
      <c r="D103" s="241" t="s">
        <v>133</v>
      </c>
      <c r="E103" s="307">
        <f>Foglio_Risposta_Offerente!E35</f>
        <v>0</v>
      </c>
      <c r="F103" s="34"/>
      <c r="G103" s="307">
        <f>Foglio_Risposta_Offerente!G35</f>
        <v>0</v>
      </c>
      <c r="H103" s="34"/>
      <c r="I103" s="307">
        <f>Foglio_Risposta_Offerente!I35</f>
        <v>0</v>
      </c>
      <c r="J103" s="34"/>
      <c r="K103" s="307">
        <f>Foglio_Risposta_Offerente!K35</f>
        <v>0</v>
      </c>
      <c r="L103" s="34"/>
      <c r="M103" s="307">
        <f>Foglio_Risposta_Offerente!M35</f>
        <v>0</v>
      </c>
      <c r="N103" s="34"/>
      <c r="O103" s="307">
        <f>Foglio_Risposta_Offerente!O35</f>
        <v>0</v>
      </c>
      <c r="P103" s="34"/>
      <c r="Q103" s="307">
        <f>Foglio_Risposta_Offerente!Q35</f>
        <v>0</v>
      </c>
      <c r="R103" s="34"/>
      <c r="S103" s="307">
        <f>Foglio_Risposta_Offerente!S35</f>
        <v>0</v>
      </c>
      <c r="T103" s="34"/>
      <c r="U103" s="307">
        <f>Foglio_Risposta_Offerente!U35</f>
        <v>0</v>
      </c>
      <c r="V103" s="34"/>
      <c r="W103" s="307">
        <f>Foglio_Risposta_Offerente!W35</f>
        <v>0</v>
      </c>
      <c r="X103" s="49"/>
    </row>
    <row r="104" spans="1:1042" s="20" customFormat="1" ht="14" outlineLevel="1" x14ac:dyDescent="0.3">
      <c r="B104" s="205"/>
      <c r="C104" s="304" t="str">
        <f>"Vita utile del "&amp;LCC_Input_Risultati!$C36</f>
        <v>Vita utile del Pezzo di ricambio 4: ...</v>
      </c>
      <c r="D104" s="241" t="s">
        <v>133</v>
      </c>
      <c r="E104" s="307">
        <f>Foglio_Risposta_Offerente!E36</f>
        <v>0</v>
      </c>
      <c r="F104" s="34"/>
      <c r="G104" s="307">
        <f>Foglio_Risposta_Offerente!G36</f>
        <v>0</v>
      </c>
      <c r="H104" s="34"/>
      <c r="I104" s="307">
        <f>Foglio_Risposta_Offerente!I36</f>
        <v>0</v>
      </c>
      <c r="J104" s="34"/>
      <c r="K104" s="307">
        <f>Foglio_Risposta_Offerente!K36</f>
        <v>0</v>
      </c>
      <c r="L104" s="34"/>
      <c r="M104" s="307">
        <f>Foglio_Risposta_Offerente!M36</f>
        <v>0</v>
      </c>
      <c r="N104" s="34"/>
      <c r="O104" s="307">
        <f>Foglio_Risposta_Offerente!O36</f>
        <v>0</v>
      </c>
      <c r="P104" s="34"/>
      <c r="Q104" s="307">
        <f>Foglio_Risposta_Offerente!Q36</f>
        <v>0</v>
      </c>
      <c r="R104" s="34"/>
      <c r="S104" s="307">
        <f>Foglio_Risposta_Offerente!S36</f>
        <v>0</v>
      </c>
      <c r="T104" s="34"/>
      <c r="U104" s="307">
        <f>Foglio_Risposta_Offerente!U36</f>
        <v>0</v>
      </c>
      <c r="V104" s="34"/>
      <c r="W104" s="307">
        <f>Foglio_Risposta_Offerente!W36</f>
        <v>0</v>
      </c>
      <c r="X104" s="49"/>
    </row>
    <row r="105" spans="1:1042" s="20" customFormat="1" ht="14" outlineLevel="1" x14ac:dyDescent="0.3">
      <c r="B105" s="205"/>
      <c r="C105" s="304" t="str">
        <f>"Vita utile del "&amp;LCC_Input_Risultati!$C37</f>
        <v>Vita utile del Pezzo di ricambio 5: …</v>
      </c>
      <c r="D105" s="241" t="s">
        <v>133</v>
      </c>
      <c r="E105" s="307">
        <f>Foglio_Risposta_Offerente!E37</f>
        <v>0</v>
      </c>
      <c r="F105" s="34"/>
      <c r="G105" s="307">
        <f>Foglio_Risposta_Offerente!G37</f>
        <v>0</v>
      </c>
      <c r="H105" s="34"/>
      <c r="I105" s="307">
        <f>Foglio_Risposta_Offerente!I37</f>
        <v>0</v>
      </c>
      <c r="J105" s="34"/>
      <c r="K105" s="307">
        <f>Foglio_Risposta_Offerente!K37</f>
        <v>0</v>
      </c>
      <c r="L105" s="34"/>
      <c r="M105" s="307">
        <f>Foglio_Risposta_Offerente!M37</f>
        <v>0</v>
      </c>
      <c r="N105" s="34"/>
      <c r="O105" s="307">
        <f>Foglio_Risposta_Offerente!O37</f>
        <v>0</v>
      </c>
      <c r="P105" s="34"/>
      <c r="Q105" s="307">
        <f>Foglio_Risposta_Offerente!Q37</f>
        <v>0</v>
      </c>
      <c r="R105" s="34"/>
      <c r="S105" s="307">
        <f>Foglio_Risposta_Offerente!S37</f>
        <v>0</v>
      </c>
      <c r="T105" s="34"/>
      <c r="U105" s="307">
        <f>Foglio_Risposta_Offerente!U37</f>
        <v>0</v>
      </c>
      <c r="V105" s="34"/>
      <c r="W105" s="307">
        <f>Foglio_Risposta_Offerente!W37</f>
        <v>0</v>
      </c>
      <c r="X105" s="49"/>
    </row>
    <row r="106" spans="1:1042" s="20" customFormat="1" ht="14" outlineLevel="1" x14ac:dyDescent="0.3">
      <c r="B106" s="205"/>
      <c r="C106" s="304" t="str">
        <f>"Vita utile del "&amp;LCC_Input_Risultati!$C38</f>
        <v>Vita utile del Pezzo di ricambio 6:...</v>
      </c>
      <c r="D106" s="241" t="s">
        <v>133</v>
      </c>
      <c r="E106" s="307">
        <f>Foglio_Risposta_Offerente!E38</f>
        <v>0</v>
      </c>
      <c r="F106" s="34"/>
      <c r="G106" s="307">
        <f>Foglio_Risposta_Offerente!G38</f>
        <v>0</v>
      </c>
      <c r="H106" s="34"/>
      <c r="I106" s="307">
        <f>Foglio_Risposta_Offerente!I38</f>
        <v>0</v>
      </c>
      <c r="J106" s="34"/>
      <c r="K106" s="307">
        <f>Foglio_Risposta_Offerente!K38</f>
        <v>0</v>
      </c>
      <c r="L106" s="34"/>
      <c r="M106" s="307">
        <f>Foglio_Risposta_Offerente!M38</f>
        <v>0</v>
      </c>
      <c r="N106" s="34"/>
      <c r="O106" s="307">
        <f>Foglio_Risposta_Offerente!O38</f>
        <v>0</v>
      </c>
      <c r="P106" s="34"/>
      <c r="Q106" s="307">
        <f>Foglio_Risposta_Offerente!Q38</f>
        <v>0</v>
      </c>
      <c r="R106" s="34"/>
      <c r="S106" s="307">
        <f>Foglio_Risposta_Offerente!S38</f>
        <v>0</v>
      </c>
      <c r="T106" s="34"/>
      <c r="U106" s="307">
        <f>Foglio_Risposta_Offerente!U38</f>
        <v>0</v>
      </c>
      <c r="V106" s="34"/>
      <c r="W106" s="307">
        <f>Foglio_Risposta_Offerente!W38</f>
        <v>0</v>
      </c>
      <c r="X106" s="49"/>
    </row>
    <row r="107" spans="1:1042" s="20" customFormat="1" ht="14" outlineLevel="1" x14ac:dyDescent="0.3">
      <c r="B107" s="205"/>
      <c r="C107" s="304" t="str">
        <f>"Vita utile del "&amp;LCC_Input_Risultati!$C39</f>
        <v>Vita utile del Pezzo di ricambio 7: …</v>
      </c>
      <c r="D107" s="241" t="s">
        <v>133</v>
      </c>
      <c r="E107" s="307">
        <f>Foglio_Risposta_Offerente!E39</f>
        <v>0</v>
      </c>
      <c r="F107" s="34"/>
      <c r="G107" s="307">
        <f>Foglio_Risposta_Offerente!G39</f>
        <v>0</v>
      </c>
      <c r="H107" s="34"/>
      <c r="I107" s="307">
        <f>Foglio_Risposta_Offerente!I39</f>
        <v>0</v>
      </c>
      <c r="J107" s="34"/>
      <c r="K107" s="307">
        <f>Foglio_Risposta_Offerente!K39</f>
        <v>0</v>
      </c>
      <c r="L107" s="34"/>
      <c r="M107" s="307">
        <f>Foglio_Risposta_Offerente!M39</f>
        <v>0</v>
      </c>
      <c r="N107" s="34"/>
      <c r="O107" s="307">
        <f>Foglio_Risposta_Offerente!O39</f>
        <v>0</v>
      </c>
      <c r="P107" s="34"/>
      <c r="Q107" s="307">
        <f>Foglio_Risposta_Offerente!Q39</f>
        <v>0</v>
      </c>
      <c r="R107" s="34"/>
      <c r="S107" s="307">
        <f>Foglio_Risposta_Offerente!S39</f>
        <v>0</v>
      </c>
      <c r="T107" s="34"/>
      <c r="U107" s="307">
        <f>Foglio_Risposta_Offerente!U39</f>
        <v>0</v>
      </c>
      <c r="V107" s="34"/>
      <c r="W107" s="307">
        <f>Foglio_Risposta_Offerente!W39</f>
        <v>0</v>
      </c>
      <c r="X107" s="49"/>
    </row>
    <row r="108" spans="1:1042" s="20" customFormat="1" ht="14" outlineLevel="1" x14ac:dyDescent="0.3">
      <c r="B108" s="205"/>
      <c r="C108" s="304" t="str">
        <f>"Vita utile del "&amp;LCC_Input_Risultati!$C40</f>
        <v>Vita utile del Pezzo di ricambio 8: ...</v>
      </c>
      <c r="D108" s="241" t="s">
        <v>133</v>
      </c>
      <c r="E108" s="307">
        <f>Foglio_Risposta_Offerente!E40</f>
        <v>0</v>
      </c>
      <c r="F108" s="34"/>
      <c r="G108" s="307">
        <f>Foglio_Risposta_Offerente!G40</f>
        <v>0</v>
      </c>
      <c r="H108" s="34"/>
      <c r="I108" s="307">
        <f>Foglio_Risposta_Offerente!I40</f>
        <v>0</v>
      </c>
      <c r="J108" s="34"/>
      <c r="K108" s="307">
        <f>Foglio_Risposta_Offerente!K40</f>
        <v>0</v>
      </c>
      <c r="L108" s="34"/>
      <c r="M108" s="307">
        <f>Foglio_Risposta_Offerente!M40</f>
        <v>0</v>
      </c>
      <c r="N108" s="34"/>
      <c r="O108" s="307">
        <f>Foglio_Risposta_Offerente!O40</f>
        <v>0</v>
      </c>
      <c r="P108" s="34"/>
      <c r="Q108" s="307">
        <f>Foglio_Risposta_Offerente!Q40</f>
        <v>0</v>
      </c>
      <c r="R108" s="34"/>
      <c r="S108" s="307">
        <f>Foglio_Risposta_Offerente!S40</f>
        <v>0</v>
      </c>
      <c r="T108" s="34"/>
      <c r="U108" s="307">
        <f>Foglio_Risposta_Offerente!U40</f>
        <v>0</v>
      </c>
      <c r="V108" s="34"/>
      <c r="W108" s="307">
        <f>Foglio_Risposta_Offerente!W40</f>
        <v>0</v>
      </c>
      <c r="X108" s="49"/>
    </row>
    <row r="109" spans="1:1042" s="20" customFormat="1" ht="14" outlineLevel="1" x14ac:dyDescent="0.3">
      <c r="B109" s="205"/>
      <c r="C109" s="304" t="str">
        <f>"Vita utile del "&amp;LCC_Input_Risultati!$C41</f>
        <v>Vita utile del Pezzo di ricambio 9: …</v>
      </c>
      <c r="D109" s="241" t="s">
        <v>133</v>
      </c>
      <c r="E109" s="307">
        <f>Foglio_Risposta_Offerente!E41</f>
        <v>0</v>
      </c>
      <c r="F109" s="34"/>
      <c r="G109" s="307">
        <f>Foglio_Risposta_Offerente!G41</f>
        <v>0</v>
      </c>
      <c r="H109" s="34"/>
      <c r="I109" s="307">
        <f>Foglio_Risposta_Offerente!I41</f>
        <v>0</v>
      </c>
      <c r="J109" s="34"/>
      <c r="K109" s="307">
        <f>Foglio_Risposta_Offerente!K41</f>
        <v>0</v>
      </c>
      <c r="L109" s="34"/>
      <c r="M109" s="307">
        <f>Foglio_Risposta_Offerente!M41</f>
        <v>0</v>
      </c>
      <c r="N109" s="34"/>
      <c r="O109" s="307">
        <f>Foglio_Risposta_Offerente!O41</f>
        <v>0</v>
      </c>
      <c r="P109" s="34"/>
      <c r="Q109" s="307">
        <f>Foglio_Risposta_Offerente!Q41</f>
        <v>0</v>
      </c>
      <c r="R109" s="34"/>
      <c r="S109" s="307">
        <f>Foglio_Risposta_Offerente!S41</f>
        <v>0</v>
      </c>
      <c r="T109" s="34"/>
      <c r="U109" s="307">
        <f>Foglio_Risposta_Offerente!U41</f>
        <v>0</v>
      </c>
      <c r="V109" s="34"/>
      <c r="W109" s="307">
        <f>Foglio_Risposta_Offerente!W41</f>
        <v>0</v>
      </c>
      <c r="X109" s="49"/>
    </row>
    <row r="110" spans="1:1042" s="20" customFormat="1" ht="14" outlineLevel="1" x14ac:dyDescent="0.3">
      <c r="B110" s="205"/>
      <c r="C110" s="304" t="str">
        <f>"Vita utile del "&amp;LCC_Input_Risultati!$C42</f>
        <v>Vita utile del Pezzo di ricambio10: ...</v>
      </c>
      <c r="D110" s="241" t="s">
        <v>133</v>
      </c>
      <c r="E110" s="307">
        <f>Foglio_Risposta_Offerente!E42</f>
        <v>0</v>
      </c>
      <c r="F110" s="34"/>
      <c r="G110" s="307">
        <f>Foglio_Risposta_Offerente!G42</f>
        <v>0</v>
      </c>
      <c r="H110" s="34"/>
      <c r="I110" s="307">
        <f>Foglio_Risposta_Offerente!I42</f>
        <v>0</v>
      </c>
      <c r="J110" s="34"/>
      <c r="K110" s="307">
        <f>Foglio_Risposta_Offerente!K42</f>
        <v>0</v>
      </c>
      <c r="L110" s="34"/>
      <c r="M110" s="307">
        <f>Foglio_Risposta_Offerente!M42</f>
        <v>0</v>
      </c>
      <c r="N110" s="34"/>
      <c r="O110" s="307">
        <f>Foglio_Risposta_Offerente!O42</f>
        <v>0</v>
      </c>
      <c r="P110" s="34"/>
      <c r="Q110" s="307">
        <f>Foglio_Risposta_Offerente!Q42</f>
        <v>0</v>
      </c>
      <c r="R110" s="34"/>
      <c r="S110" s="307">
        <f>Foglio_Risposta_Offerente!S42</f>
        <v>0</v>
      </c>
      <c r="T110" s="34"/>
      <c r="U110" s="307">
        <f>Foglio_Risposta_Offerente!U42</f>
        <v>0</v>
      </c>
      <c r="V110" s="34"/>
      <c r="W110" s="307">
        <f>Foglio_Risposta_Offerente!W42</f>
        <v>0</v>
      </c>
      <c r="X110" s="49"/>
    </row>
    <row r="111" spans="1:1042" s="20" customFormat="1" ht="14" outlineLevel="1" x14ac:dyDescent="0.3">
      <c r="B111" s="205"/>
      <c r="C111" s="275"/>
      <c r="D111" s="37"/>
      <c r="E111" s="34"/>
      <c r="F111" s="34"/>
      <c r="G111" s="34"/>
      <c r="H111" s="34"/>
      <c r="I111" s="34"/>
      <c r="J111" s="34"/>
      <c r="K111" s="34"/>
      <c r="L111" s="34"/>
      <c r="M111" s="34"/>
      <c r="N111" s="34"/>
      <c r="O111" s="34"/>
      <c r="P111" s="34"/>
      <c r="Q111" s="34"/>
      <c r="R111" s="34"/>
      <c r="S111" s="34"/>
      <c r="T111" s="34"/>
      <c r="U111" s="34"/>
      <c r="V111" s="34"/>
      <c r="W111" s="34"/>
      <c r="X111" s="49"/>
    </row>
    <row r="112" spans="1:1042" ht="14" outlineLevel="1" x14ac:dyDescent="0.3">
      <c r="A112" s="1"/>
      <c r="B112" s="205"/>
      <c r="C112" s="276" t="s">
        <v>84</v>
      </c>
      <c r="E112" s="34"/>
      <c r="F112" s="34"/>
      <c r="G112" s="34"/>
      <c r="H112" s="34"/>
      <c r="I112" s="34"/>
      <c r="J112" s="34"/>
      <c r="K112" s="34"/>
      <c r="L112" s="34"/>
      <c r="M112" s="34"/>
      <c r="N112" s="34"/>
      <c r="O112" s="34"/>
      <c r="P112" s="34"/>
      <c r="Q112" s="34"/>
      <c r="R112" s="34"/>
      <c r="S112" s="34"/>
      <c r="T112" s="34"/>
      <c r="U112" s="34"/>
      <c r="V112" s="34"/>
      <c r="W112" s="34"/>
      <c r="X112" s="49"/>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c r="AMK112" s="1"/>
      <c r="AML112" s="1"/>
      <c r="AMM112" s="1"/>
      <c r="AMN112" s="1"/>
      <c r="AMO112" s="1"/>
      <c r="AMP112" s="1"/>
      <c r="AMQ112" s="1"/>
      <c r="AMR112" s="1"/>
      <c r="AMS112" s="1"/>
      <c r="AMT112" s="1"/>
      <c r="AMU112" s="1"/>
      <c r="AMV112" s="1"/>
      <c r="AMW112" s="1"/>
      <c r="AMX112" s="1"/>
      <c r="AMY112" s="1"/>
      <c r="AMZ112" s="1"/>
      <c r="ANA112" s="1"/>
      <c r="ANB112" s="1"/>
    </row>
    <row r="113" spans="1:1042" ht="14" outlineLevel="1" x14ac:dyDescent="0.3">
      <c r="A113" s="1"/>
      <c r="B113" s="205"/>
      <c r="C113" s="238" t="s">
        <v>113</v>
      </c>
      <c r="D113" s="27" t="str">
        <f>LCC_Input_Risultati!$E$14&amp;"/anno.unità"</f>
        <v>/anno.unità</v>
      </c>
      <c r="E113" s="307">
        <f>Foglio_Risposta_Offerente!E45</f>
        <v>0</v>
      </c>
      <c r="F113" s="240"/>
      <c r="G113" s="307">
        <f>Foglio_Risposta_Offerente!G45</f>
        <v>0</v>
      </c>
      <c r="H113" s="240"/>
      <c r="I113" s="307">
        <f>Foglio_Risposta_Offerente!I45</f>
        <v>0</v>
      </c>
      <c r="J113" s="240"/>
      <c r="K113" s="307">
        <f>Foglio_Risposta_Offerente!K45</f>
        <v>0</v>
      </c>
      <c r="L113" s="240"/>
      <c r="M113" s="307">
        <f>Foglio_Risposta_Offerente!M45</f>
        <v>0</v>
      </c>
      <c r="N113" s="240"/>
      <c r="O113" s="307">
        <f>Foglio_Risposta_Offerente!O45</f>
        <v>0</v>
      </c>
      <c r="P113" s="240"/>
      <c r="Q113" s="307">
        <f>Foglio_Risposta_Offerente!Q45</f>
        <v>0</v>
      </c>
      <c r="R113" s="240"/>
      <c r="S113" s="307">
        <f>Foglio_Risposta_Offerente!S45</f>
        <v>0</v>
      </c>
      <c r="T113" s="240"/>
      <c r="U113" s="307">
        <f>Foglio_Risposta_Offerente!U45</f>
        <v>0</v>
      </c>
      <c r="V113" s="240"/>
      <c r="W113" s="307">
        <f>Foglio_Risposta_Offerente!W45</f>
        <v>0</v>
      </c>
      <c r="X113" s="49"/>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c r="AMJ113" s="1"/>
      <c r="AMK113" s="1"/>
      <c r="AML113" s="1"/>
      <c r="AMM113" s="1"/>
      <c r="AMN113" s="1"/>
      <c r="AMO113" s="1"/>
      <c r="AMP113" s="1"/>
      <c r="AMQ113" s="1"/>
      <c r="AMR113" s="1"/>
      <c r="AMS113" s="1"/>
      <c r="AMT113" s="1"/>
      <c r="AMU113" s="1"/>
      <c r="AMV113" s="1"/>
      <c r="AMW113" s="1"/>
      <c r="AMX113" s="1"/>
      <c r="AMY113" s="1"/>
      <c r="AMZ113" s="1"/>
      <c r="ANA113" s="1"/>
      <c r="ANB113" s="1"/>
    </row>
    <row r="114" spans="1:1042" ht="14" outlineLevel="1" x14ac:dyDescent="0.3">
      <c r="A114" s="1"/>
      <c r="B114" s="205"/>
      <c r="C114" s="238" t="str">
        <f>"Costo per pagina della "&amp;LCC_Input_Risultati!$C46</f>
        <v>Costo per pagina della Stampa / Copia / Scansione in …</v>
      </c>
      <c r="D114" s="27" t="str">
        <f>LCC_Input_Risultati!$E$14&amp;"/pagina"</f>
        <v>/pagina</v>
      </c>
      <c r="E114" s="307">
        <f>Foglio_Risposta_Offerente!E46</f>
        <v>0</v>
      </c>
      <c r="F114" s="240"/>
      <c r="G114" s="307">
        <f>Foglio_Risposta_Offerente!G46</f>
        <v>0</v>
      </c>
      <c r="H114" s="240"/>
      <c r="I114" s="307">
        <f>Foglio_Risposta_Offerente!I46</f>
        <v>0</v>
      </c>
      <c r="J114" s="240"/>
      <c r="K114" s="307">
        <f>Foglio_Risposta_Offerente!K46</f>
        <v>0</v>
      </c>
      <c r="L114" s="240"/>
      <c r="M114" s="307">
        <f>Foglio_Risposta_Offerente!M46</f>
        <v>0</v>
      </c>
      <c r="N114" s="240"/>
      <c r="O114" s="307">
        <f>Foglio_Risposta_Offerente!O46</f>
        <v>0</v>
      </c>
      <c r="P114" s="240"/>
      <c r="Q114" s="307">
        <f>Foglio_Risposta_Offerente!Q46</f>
        <v>0</v>
      </c>
      <c r="R114" s="240"/>
      <c r="S114" s="307">
        <f>Foglio_Risposta_Offerente!S46</f>
        <v>0</v>
      </c>
      <c r="T114" s="240"/>
      <c r="U114" s="307">
        <f>Foglio_Risposta_Offerente!U46</f>
        <v>0</v>
      </c>
      <c r="V114" s="240"/>
      <c r="W114" s="307">
        <f>Foglio_Risposta_Offerente!W46</f>
        <v>0</v>
      </c>
      <c r="X114" s="49"/>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c r="AMJ114" s="1"/>
      <c r="AMK114" s="1"/>
      <c r="AML114" s="1"/>
      <c r="AMM114" s="1"/>
      <c r="AMN114" s="1"/>
      <c r="AMO114" s="1"/>
      <c r="AMP114" s="1"/>
      <c r="AMQ114" s="1"/>
      <c r="AMR114" s="1"/>
      <c r="AMS114" s="1"/>
      <c r="AMT114" s="1"/>
      <c r="AMU114" s="1"/>
      <c r="AMV114" s="1"/>
      <c r="AMW114" s="1"/>
      <c r="AMX114" s="1"/>
      <c r="AMY114" s="1"/>
      <c r="AMZ114" s="1"/>
      <c r="ANA114" s="1"/>
      <c r="ANB114" s="1"/>
    </row>
    <row r="115" spans="1:1042" ht="14" outlineLevel="1" x14ac:dyDescent="0.3">
      <c r="A115" s="1"/>
      <c r="B115" s="205"/>
      <c r="C115" s="238" t="str">
        <f>"Costo per pagina della "&amp;LCC_Input_Risultati!$C47</f>
        <v>Costo per pagina della Stampa / Copia / Scansione in …</v>
      </c>
      <c r="D115" s="27" t="str">
        <f>LCC_Input_Risultati!$E$14&amp;"/pagina"</f>
        <v>/pagina</v>
      </c>
      <c r="E115" s="307">
        <f>Foglio_Risposta_Offerente!E47</f>
        <v>0</v>
      </c>
      <c r="F115" s="240"/>
      <c r="G115" s="307">
        <f>Foglio_Risposta_Offerente!G47</f>
        <v>0</v>
      </c>
      <c r="H115" s="240"/>
      <c r="I115" s="307">
        <f>Foglio_Risposta_Offerente!I47</f>
        <v>0</v>
      </c>
      <c r="J115" s="240"/>
      <c r="K115" s="307">
        <f>Foglio_Risposta_Offerente!K47</f>
        <v>0</v>
      </c>
      <c r="L115" s="240"/>
      <c r="M115" s="307">
        <f>Foglio_Risposta_Offerente!M47</f>
        <v>0</v>
      </c>
      <c r="N115" s="240"/>
      <c r="O115" s="307">
        <f>Foglio_Risposta_Offerente!O47</f>
        <v>0</v>
      </c>
      <c r="P115" s="240"/>
      <c r="Q115" s="307">
        <f>Foglio_Risposta_Offerente!Q47</f>
        <v>0</v>
      </c>
      <c r="R115" s="240"/>
      <c r="S115" s="307">
        <f>Foglio_Risposta_Offerente!S47</f>
        <v>0</v>
      </c>
      <c r="T115" s="240"/>
      <c r="U115" s="307">
        <f>Foglio_Risposta_Offerente!U47</f>
        <v>0</v>
      </c>
      <c r="V115" s="240"/>
      <c r="W115" s="307">
        <f>Foglio_Risposta_Offerente!W47</f>
        <v>0</v>
      </c>
      <c r="X115" s="49"/>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c r="AMK115" s="1"/>
      <c r="AML115" s="1"/>
      <c r="AMM115" s="1"/>
      <c r="AMN115" s="1"/>
      <c r="AMO115" s="1"/>
      <c r="AMP115" s="1"/>
      <c r="AMQ115" s="1"/>
      <c r="AMR115" s="1"/>
      <c r="AMS115" s="1"/>
      <c r="AMT115" s="1"/>
      <c r="AMU115" s="1"/>
      <c r="AMV115" s="1"/>
      <c r="AMW115" s="1"/>
      <c r="AMX115" s="1"/>
      <c r="AMY115" s="1"/>
      <c r="AMZ115" s="1"/>
      <c r="ANA115" s="1"/>
      <c r="ANB115" s="1"/>
    </row>
    <row r="116" spans="1:1042" ht="14" outlineLevel="1" x14ac:dyDescent="0.3">
      <c r="A116" s="1"/>
      <c r="B116" s="205"/>
      <c r="C116" s="238" t="str">
        <f>"Costo per pagina della "&amp;LCC_Input_Risultati!$C48</f>
        <v>Costo per pagina della Stampa / Copia / Scansione in …</v>
      </c>
      <c r="D116" s="27" t="str">
        <f>LCC_Input_Risultati!$E$14&amp;"/pagina"</f>
        <v>/pagina</v>
      </c>
      <c r="E116" s="307">
        <f>Foglio_Risposta_Offerente!E48</f>
        <v>0</v>
      </c>
      <c r="F116" s="240"/>
      <c r="G116" s="307">
        <f>Foglio_Risposta_Offerente!G48</f>
        <v>0</v>
      </c>
      <c r="H116" s="240"/>
      <c r="I116" s="307">
        <f>Foglio_Risposta_Offerente!I48</f>
        <v>0</v>
      </c>
      <c r="J116" s="240"/>
      <c r="K116" s="307">
        <f>Foglio_Risposta_Offerente!K48</f>
        <v>0</v>
      </c>
      <c r="L116" s="240"/>
      <c r="M116" s="307">
        <f>Foglio_Risposta_Offerente!M48</f>
        <v>0</v>
      </c>
      <c r="N116" s="240"/>
      <c r="O116" s="307">
        <f>Foglio_Risposta_Offerente!O48</f>
        <v>0</v>
      </c>
      <c r="P116" s="240"/>
      <c r="Q116" s="307">
        <f>Foglio_Risposta_Offerente!Q48</f>
        <v>0</v>
      </c>
      <c r="R116" s="240"/>
      <c r="S116" s="307">
        <f>Foglio_Risposta_Offerente!S48</f>
        <v>0</v>
      </c>
      <c r="T116" s="240"/>
      <c r="U116" s="307">
        <f>Foglio_Risposta_Offerente!U48</f>
        <v>0</v>
      </c>
      <c r="V116" s="240"/>
      <c r="W116" s="307">
        <f>Foglio_Risposta_Offerente!W48</f>
        <v>0</v>
      </c>
      <c r="X116" s="49"/>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c r="AMK116" s="1"/>
      <c r="AML116" s="1"/>
      <c r="AMM116" s="1"/>
      <c r="AMN116" s="1"/>
      <c r="AMO116" s="1"/>
      <c r="AMP116" s="1"/>
      <c r="AMQ116" s="1"/>
      <c r="AMR116" s="1"/>
      <c r="AMS116" s="1"/>
      <c r="AMT116" s="1"/>
      <c r="AMU116" s="1"/>
      <c r="AMV116" s="1"/>
      <c r="AMW116" s="1"/>
      <c r="AMX116" s="1"/>
      <c r="AMY116" s="1"/>
      <c r="AMZ116" s="1"/>
      <c r="ANA116" s="1"/>
      <c r="ANB116" s="1"/>
    </row>
    <row r="117" spans="1:1042" ht="14" outlineLevel="1" x14ac:dyDescent="0.3">
      <c r="A117" s="1"/>
      <c r="B117" s="205"/>
      <c r="C117" s="238" t="str">
        <f>"Costo per pagina della "&amp;LCC_Input_Risultati!$C49</f>
        <v>Costo per pagina della Stampa / Copia / Scansione in …</v>
      </c>
      <c r="D117" s="27" t="str">
        <f>LCC_Input_Risultati!$E$14&amp;"/pagina"</f>
        <v>/pagina</v>
      </c>
      <c r="E117" s="307">
        <f>Foglio_Risposta_Offerente!E49</f>
        <v>0</v>
      </c>
      <c r="F117" s="240"/>
      <c r="G117" s="307">
        <f>Foglio_Risposta_Offerente!G49</f>
        <v>0</v>
      </c>
      <c r="H117" s="240"/>
      <c r="I117" s="307">
        <f>Foglio_Risposta_Offerente!I49</f>
        <v>0</v>
      </c>
      <c r="J117" s="240"/>
      <c r="K117" s="307">
        <f>Foglio_Risposta_Offerente!K49</f>
        <v>0</v>
      </c>
      <c r="L117" s="240"/>
      <c r="M117" s="307">
        <f>Foglio_Risposta_Offerente!M49</f>
        <v>0</v>
      </c>
      <c r="N117" s="240"/>
      <c r="O117" s="307">
        <f>Foglio_Risposta_Offerente!O49</f>
        <v>0</v>
      </c>
      <c r="P117" s="240"/>
      <c r="Q117" s="307">
        <f>Foglio_Risposta_Offerente!Q49</f>
        <v>0</v>
      </c>
      <c r="R117" s="240"/>
      <c r="S117" s="307">
        <f>Foglio_Risposta_Offerente!S49</f>
        <v>0</v>
      </c>
      <c r="T117" s="240"/>
      <c r="U117" s="307">
        <f>Foglio_Risposta_Offerente!U49</f>
        <v>0</v>
      </c>
      <c r="V117" s="240"/>
      <c r="W117" s="307">
        <f>Foglio_Risposta_Offerente!W49</f>
        <v>0</v>
      </c>
      <c r="X117" s="49"/>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s="1"/>
      <c r="AML117" s="1"/>
      <c r="AMM117" s="1"/>
      <c r="AMN117" s="1"/>
      <c r="AMO117" s="1"/>
      <c r="AMP117" s="1"/>
      <c r="AMQ117" s="1"/>
      <c r="AMR117" s="1"/>
      <c r="AMS117" s="1"/>
      <c r="AMT117" s="1"/>
      <c r="AMU117" s="1"/>
      <c r="AMV117" s="1"/>
      <c r="AMW117" s="1"/>
      <c r="AMX117" s="1"/>
      <c r="AMY117" s="1"/>
      <c r="AMZ117" s="1"/>
      <c r="ANA117" s="1"/>
      <c r="ANB117" s="1"/>
    </row>
    <row r="118" spans="1:1042" ht="14" outlineLevel="1" x14ac:dyDescent="0.3">
      <c r="A118" s="1"/>
      <c r="B118" s="205"/>
      <c r="C118" s="238" t="str">
        <f>"Costo per pagina della "&amp;LCC_Input_Risultati!$C50</f>
        <v>Costo per pagina della Stampa / Copia / Scansione in …</v>
      </c>
      <c r="D118" s="27" t="str">
        <f>LCC_Input_Risultati!$E$14&amp;"/pagina"</f>
        <v>/pagina</v>
      </c>
      <c r="E118" s="307">
        <f>Foglio_Risposta_Offerente!E50</f>
        <v>0</v>
      </c>
      <c r="F118" s="240"/>
      <c r="G118" s="307">
        <f>Foglio_Risposta_Offerente!G50</f>
        <v>0</v>
      </c>
      <c r="H118" s="240"/>
      <c r="I118" s="307">
        <f>Foglio_Risposta_Offerente!I50</f>
        <v>0</v>
      </c>
      <c r="J118" s="240"/>
      <c r="K118" s="307">
        <f>Foglio_Risposta_Offerente!K50</f>
        <v>0</v>
      </c>
      <c r="L118" s="240"/>
      <c r="M118" s="307">
        <f>Foglio_Risposta_Offerente!M50</f>
        <v>0</v>
      </c>
      <c r="N118" s="240"/>
      <c r="O118" s="307">
        <f>Foglio_Risposta_Offerente!O50</f>
        <v>0</v>
      </c>
      <c r="P118" s="240"/>
      <c r="Q118" s="307">
        <f>Foglio_Risposta_Offerente!Q50</f>
        <v>0</v>
      </c>
      <c r="R118" s="240"/>
      <c r="S118" s="307">
        <f>Foglio_Risposta_Offerente!S50</f>
        <v>0</v>
      </c>
      <c r="T118" s="240"/>
      <c r="U118" s="307">
        <f>Foglio_Risposta_Offerente!U50</f>
        <v>0</v>
      </c>
      <c r="V118" s="240"/>
      <c r="W118" s="307">
        <f>Foglio_Risposta_Offerente!W50</f>
        <v>0</v>
      </c>
      <c r="X118" s="49"/>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c r="AMJ118" s="1"/>
      <c r="AMK118" s="1"/>
      <c r="AML118" s="1"/>
      <c r="AMM118" s="1"/>
      <c r="AMN118" s="1"/>
      <c r="AMO118" s="1"/>
      <c r="AMP118" s="1"/>
      <c r="AMQ118" s="1"/>
      <c r="AMR118" s="1"/>
      <c r="AMS118" s="1"/>
      <c r="AMT118" s="1"/>
      <c r="AMU118" s="1"/>
      <c r="AMV118" s="1"/>
      <c r="AMW118" s="1"/>
      <c r="AMX118" s="1"/>
      <c r="AMY118" s="1"/>
      <c r="AMZ118" s="1"/>
      <c r="ANA118" s="1"/>
      <c r="ANB118" s="1"/>
    </row>
    <row r="119" spans="1:1042" ht="14" outlineLevel="1" x14ac:dyDescent="0.3">
      <c r="A119" s="1"/>
      <c r="B119" s="205"/>
      <c r="C119" s="238" t="str">
        <f>"Costo per pagina della "&amp;LCC_Input_Risultati!$C51</f>
        <v>Costo per pagina della Stampa / Copia / Scansione in …</v>
      </c>
      <c r="D119" s="27" t="str">
        <f>LCC_Input_Risultati!$E$14&amp;"/pagina"</f>
        <v>/pagina</v>
      </c>
      <c r="E119" s="307">
        <f>Foglio_Risposta_Offerente!E51</f>
        <v>0</v>
      </c>
      <c r="F119" s="240"/>
      <c r="G119" s="307">
        <f>Foglio_Risposta_Offerente!G51</f>
        <v>0</v>
      </c>
      <c r="H119" s="240"/>
      <c r="I119" s="307">
        <f>Foglio_Risposta_Offerente!I51</f>
        <v>0</v>
      </c>
      <c r="J119" s="240"/>
      <c r="K119" s="307">
        <f>Foglio_Risposta_Offerente!K51</f>
        <v>0</v>
      </c>
      <c r="L119" s="240"/>
      <c r="M119" s="307">
        <f>Foglio_Risposta_Offerente!M51</f>
        <v>0</v>
      </c>
      <c r="N119" s="240"/>
      <c r="O119" s="307">
        <f>Foglio_Risposta_Offerente!O51</f>
        <v>0</v>
      </c>
      <c r="P119" s="240"/>
      <c r="Q119" s="307">
        <f>Foglio_Risposta_Offerente!Q51</f>
        <v>0</v>
      </c>
      <c r="R119" s="240"/>
      <c r="S119" s="307">
        <f>Foglio_Risposta_Offerente!S51</f>
        <v>0</v>
      </c>
      <c r="T119" s="240"/>
      <c r="U119" s="307">
        <f>Foglio_Risposta_Offerente!U51</f>
        <v>0</v>
      </c>
      <c r="V119" s="240"/>
      <c r="W119" s="307">
        <f>Foglio_Risposta_Offerente!W51</f>
        <v>0</v>
      </c>
      <c r="X119" s="49"/>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c r="AML119" s="1"/>
      <c r="AMM119" s="1"/>
      <c r="AMN119" s="1"/>
      <c r="AMO119" s="1"/>
      <c r="AMP119" s="1"/>
      <c r="AMQ119" s="1"/>
      <c r="AMR119" s="1"/>
      <c r="AMS119" s="1"/>
      <c r="AMT119" s="1"/>
      <c r="AMU119" s="1"/>
      <c r="AMV119" s="1"/>
      <c r="AMW119" s="1"/>
      <c r="AMX119" s="1"/>
      <c r="AMY119" s="1"/>
      <c r="AMZ119" s="1"/>
      <c r="ANA119" s="1"/>
      <c r="ANB119" s="1"/>
    </row>
    <row r="120" spans="1:1042" ht="14" outlineLevel="1" x14ac:dyDescent="0.3">
      <c r="A120" s="1"/>
      <c r="B120" s="205"/>
      <c r="C120" s="238" t="str">
        <f>"Costo per pagina della "&amp;LCC_Input_Risultati!$C52</f>
        <v>Costo per pagina della Stampa / Copia / Scansione in …</v>
      </c>
      <c r="D120" s="27" t="str">
        <f>LCC_Input_Risultati!$E$14&amp;"/pagina"</f>
        <v>/pagina</v>
      </c>
      <c r="E120" s="307">
        <f>Foglio_Risposta_Offerente!E52</f>
        <v>0</v>
      </c>
      <c r="F120" s="240"/>
      <c r="G120" s="307">
        <f>Foglio_Risposta_Offerente!G52</f>
        <v>0</v>
      </c>
      <c r="H120" s="240"/>
      <c r="I120" s="307">
        <f>Foglio_Risposta_Offerente!I52</f>
        <v>0</v>
      </c>
      <c r="J120" s="240"/>
      <c r="K120" s="307">
        <f>Foglio_Risposta_Offerente!K52</f>
        <v>0</v>
      </c>
      <c r="L120" s="240"/>
      <c r="M120" s="307">
        <f>Foglio_Risposta_Offerente!M52</f>
        <v>0</v>
      </c>
      <c r="N120" s="240"/>
      <c r="O120" s="307">
        <f>Foglio_Risposta_Offerente!O52</f>
        <v>0</v>
      </c>
      <c r="P120" s="240"/>
      <c r="Q120" s="307">
        <f>Foglio_Risposta_Offerente!Q52</f>
        <v>0</v>
      </c>
      <c r="R120" s="240"/>
      <c r="S120" s="307">
        <f>Foglio_Risposta_Offerente!S52</f>
        <v>0</v>
      </c>
      <c r="T120" s="240"/>
      <c r="U120" s="307">
        <f>Foglio_Risposta_Offerente!U52</f>
        <v>0</v>
      </c>
      <c r="V120" s="240"/>
      <c r="W120" s="307">
        <f>Foglio_Risposta_Offerente!W52</f>
        <v>0</v>
      </c>
      <c r="X120" s="49"/>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c r="AMK120" s="1"/>
      <c r="AML120" s="1"/>
      <c r="AMM120" s="1"/>
      <c r="AMN120" s="1"/>
      <c r="AMO120" s="1"/>
      <c r="AMP120" s="1"/>
      <c r="AMQ120" s="1"/>
      <c r="AMR120" s="1"/>
      <c r="AMS120" s="1"/>
      <c r="AMT120" s="1"/>
      <c r="AMU120" s="1"/>
      <c r="AMV120" s="1"/>
      <c r="AMW120" s="1"/>
      <c r="AMX120" s="1"/>
      <c r="AMY120" s="1"/>
      <c r="AMZ120" s="1"/>
      <c r="ANA120" s="1"/>
      <c r="ANB120" s="1"/>
    </row>
    <row r="121" spans="1:1042" ht="14" outlineLevel="1" x14ac:dyDescent="0.3">
      <c r="A121" s="1"/>
      <c r="B121" s="205"/>
      <c r="C121" s="238" t="str">
        <f>"Costo per pagina della "&amp;LCC_Input_Risultati!$C53</f>
        <v>Costo per pagina della Stampa / Copia / Scansione in …</v>
      </c>
      <c r="D121" s="27" t="str">
        <f>LCC_Input_Risultati!$E$14&amp;"/pagina"</f>
        <v>/pagina</v>
      </c>
      <c r="E121" s="307">
        <f>Foglio_Risposta_Offerente!E53</f>
        <v>0</v>
      </c>
      <c r="F121" s="240"/>
      <c r="G121" s="307">
        <f>Foglio_Risposta_Offerente!G53</f>
        <v>0</v>
      </c>
      <c r="H121" s="240"/>
      <c r="I121" s="307">
        <f>Foglio_Risposta_Offerente!I53</f>
        <v>0</v>
      </c>
      <c r="J121" s="240"/>
      <c r="K121" s="307">
        <f>Foglio_Risposta_Offerente!K53</f>
        <v>0</v>
      </c>
      <c r="L121" s="240"/>
      <c r="M121" s="307">
        <f>Foglio_Risposta_Offerente!M53</f>
        <v>0</v>
      </c>
      <c r="N121" s="240"/>
      <c r="O121" s="307">
        <f>Foglio_Risposta_Offerente!O53</f>
        <v>0</v>
      </c>
      <c r="P121" s="240"/>
      <c r="Q121" s="307">
        <f>Foglio_Risposta_Offerente!Q53</f>
        <v>0</v>
      </c>
      <c r="R121" s="240"/>
      <c r="S121" s="307">
        <f>Foglio_Risposta_Offerente!S53</f>
        <v>0</v>
      </c>
      <c r="T121" s="240"/>
      <c r="U121" s="307">
        <f>Foglio_Risposta_Offerente!U53</f>
        <v>0</v>
      </c>
      <c r="V121" s="240"/>
      <c r="W121" s="307">
        <f>Foglio_Risposta_Offerente!W53</f>
        <v>0</v>
      </c>
      <c r="X121" s="49"/>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c r="AMJ121" s="1"/>
      <c r="AMK121" s="1"/>
      <c r="AML121" s="1"/>
      <c r="AMM121" s="1"/>
      <c r="AMN121" s="1"/>
      <c r="AMO121" s="1"/>
      <c r="AMP121" s="1"/>
      <c r="AMQ121" s="1"/>
      <c r="AMR121" s="1"/>
      <c r="AMS121" s="1"/>
      <c r="AMT121" s="1"/>
      <c r="AMU121" s="1"/>
      <c r="AMV121" s="1"/>
      <c r="AMW121" s="1"/>
      <c r="AMX121" s="1"/>
      <c r="AMY121" s="1"/>
      <c r="AMZ121" s="1"/>
      <c r="ANA121" s="1"/>
      <c r="ANB121" s="1"/>
    </row>
    <row r="122" spans="1:1042" ht="14" outlineLevel="1" x14ac:dyDescent="0.3">
      <c r="A122" s="1"/>
      <c r="B122" s="205"/>
      <c r="C122" s="238" t="str">
        <f>"Costo per pagina della "&amp;LCC_Input_Risultati!$C54</f>
        <v>Costo per pagina della Stampa / Copia / Scansione in …</v>
      </c>
      <c r="D122" s="27" t="str">
        <f>LCC_Input_Risultati!$E$14&amp;"/pagina"</f>
        <v>/pagina</v>
      </c>
      <c r="E122" s="307">
        <f>Foglio_Risposta_Offerente!E54</f>
        <v>0</v>
      </c>
      <c r="F122" s="240"/>
      <c r="G122" s="307">
        <f>Foglio_Risposta_Offerente!G54</f>
        <v>0</v>
      </c>
      <c r="H122" s="240"/>
      <c r="I122" s="307">
        <f>Foglio_Risposta_Offerente!I54</f>
        <v>0</v>
      </c>
      <c r="J122" s="240"/>
      <c r="K122" s="307">
        <f>Foglio_Risposta_Offerente!K54</f>
        <v>0</v>
      </c>
      <c r="L122" s="240"/>
      <c r="M122" s="307">
        <f>Foglio_Risposta_Offerente!M54</f>
        <v>0</v>
      </c>
      <c r="N122" s="240"/>
      <c r="O122" s="307">
        <f>Foglio_Risposta_Offerente!O54</f>
        <v>0</v>
      </c>
      <c r="P122" s="240"/>
      <c r="Q122" s="307">
        <f>Foglio_Risposta_Offerente!Q54</f>
        <v>0</v>
      </c>
      <c r="R122" s="240"/>
      <c r="S122" s="307">
        <f>Foglio_Risposta_Offerente!S54</f>
        <v>0</v>
      </c>
      <c r="T122" s="240"/>
      <c r="U122" s="307">
        <f>Foglio_Risposta_Offerente!U54</f>
        <v>0</v>
      </c>
      <c r="V122" s="240"/>
      <c r="W122" s="307">
        <f>Foglio_Risposta_Offerente!W54</f>
        <v>0</v>
      </c>
      <c r="X122" s="49"/>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c r="AMJ122" s="1"/>
      <c r="AMK122" s="1"/>
      <c r="AML122" s="1"/>
      <c r="AMM122" s="1"/>
      <c r="AMN122" s="1"/>
      <c r="AMO122" s="1"/>
      <c r="AMP122" s="1"/>
      <c r="AMQ122" s="1"/>
      <c r="AMR122" s="1"/>
      <c r="AMS122" s="1"/>
      <c r="AMT122" s="1"/>
      <c r="AMU122" s="1"/>
      <c r="AMV122" s="1"/>
      <c r="AMW122" s="1"/>
      <c r="AMX122" s="1"/>
      <c r="AMY122" s="1"/>
      <c r="AMZ122" s="1"/>
      <c r="ANA122" s="1"/>
      <c r="ANB122" s="1"/>
    </row>
    <row r="123" spans="1:1042" ht="14" outlineLevel="1" x14ac:dyDescent="0.3">
      <c r="A123" s="1"/>
      <c r="B123" s="205"/>
      <c r="C123" s="238" t="str">
        <f>"Costo per pagina della "&amp;LCC_Input_Risultati!$C55</f>
        <v>Costo per pagina della Stampa / Copia / Scansione in …</v>
      </c>
      <c r="D123" s="27" t="str">
        <f>LCC_Input_Risultati!$E$14&amp;"/pagina"</f>
        <v>/pagina</v>
      </c>
      <c r="E123" s="307">
        <f>Foglio_Risposta_Offerente!E55</f>
        <v>0</v>
      </c>
      <c r="F123" s="240"/>
      <c r="G123" s="307">
        <f>Foglio_Risposta_Offerente!G55</f>
        <v>0</v>
      </c>
      <c r="H123" s="240"/>
      <c r="I123" s="307">
        <f>Foglio_Risposta_Offerente!I55</f>
        <v>0</v>
      </c>
      <c r="J123" s="240"/>
      <c r="K123" s="307">
        <f>Foglio_Risposta_Offerente!K55</f>
        <v>0</v>
      </c>
      <c r="L123" s="240"/>
      <c r="M123" s="307">
        <f>Foglio_Risposta_Offerente!M55</f>
        <v>0</v>
      </c>
      <c r="N123" s="240"/>
      <c r="O123" s="307">
        <f>Foglio_Risposta_Offerente!O55</f>
        <v>0</v>
      </c>
      <c r="P123" s="240"/>
      <c r="Q123" s="307">
        <f>Foglio_Risposta_Offerente!Q55</f>
        <v>0</v>
      </c>
      <c r="R123" s="240"/>
      <c r="S123" s="307">
        <f>Foglio_Risposta_Offerente!S55</f>
        <v>0</v>
      </c>
      <c r="T123" s="240"/>
      <c r="U123" s="307">
        <f>Foglio_Risposta_Offerente!U55</f>
        <v>0</v>
      </c>
      <c r="V123" s="240"/>
      <c r="W123" s="307">
        <f>Foglio_Risposta_Offerente!W55</f>
        <v>0</v>
      </c>
      <c r="X123" s="49"/>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s="1"/>
      <c r="AML123" s="1"/>
      <c r="AMM123" s="1"/>
      <c r="AMN123" s="1"/>
      <c r="AMO123" s="1"/>
      <c r="AMP123" s="1"/>
      <c r="AMQ123" s="1"/>
      <c r="AMR123" s="1"/>
      <c r="AMS123" s="1"/>
      <c r="AMT123" s="1"/>
      <c r="AMU123" s="1"/>
      <c r="AMV123" s="1"/>
      <c r="AMW123" s="1"/>
      <c r="AMX123" s="1"/>
      <c r="AMY123" s="1"/>
      <c r="AMZ123" s="1"/>
      <c r="ANA123" s="1"/>
      <c r="ANB123" s="1"/>
    </row>
    <row r="124" spans="1:1042" ht="14" outlineLevel="1" x14ac:dyDescent="0.3">
      <c r="A124" s="1"/>
      <c r="B124" s="205"/>
      <c r="C124" s="238" t="str">
        <f>"Costo per pagina della "&amp;LCC_Input_Risultati!$C56</f>
        <v>Costo per pagina della Stampa / Copia / Scansione in …</v>
      </c>
      <c r="D124" s="27" t="str">
        <f>LCC_Input_Risultati!$E$14&amp;"/pagina"</f>
        <v>/pagina</v>
      </c>
      <c r="E124" s="307">
        <f>Foglio_Risposta_Offerente!E56</f>
        <v>0</v>
      </c>
      <c r="F124" s="240"/>
      <c r="G124" s="307">
        <f>Foglio_Risposta_Offerente!G56</f>
        <v>0</v>
      </c>
      <c r="H124" s="240"/>
      <c r="I124" s="307">
        <f>Foglio_Risposta_Offerente!I56</f>
        <v>0</v>
      </c>
      <c r="J124" s="240"/>
      <c r="K124" s="307">
        <f>Foglio_Risposta_Offerente!K56</f>
        <v>0</v>
      </c>
      <c r="L124" s="240"/>
      <c r="M124" s="307">
        <f>Foglio_Risposta_Offerente!M56</f>
        <v>0</v>
      </c>
      <c r="N124" s="240"/>
      <c r="O124" s="307">
        <f>Foglio_Risposta_Offerente!O56</f>
        <v>0</v>
      </c>
      <c r="P124" s="240"/>
      <c r="Q124" s="307">
        <f>Foglio_Risposta_Offerente!Q56</f>
        <v>0</v>
      </c>
      <c r="R124" s="240"/>
      <c r="S124" s="307">
        <f>Foglio_Risposta_Offerente!S56</f>
        <v>0</v>
      </c>
      <c r="T124" s="240"/>
      <c r="U124" s="307">
        <f>Foglio_Risposta_Offerente!U56</f>
        <v>0</v>
      </c>
      <c r="V124" s="240"/>
      <c r="W124" s="307">
        <f>Foglio_Risposta_Offerente!W56</f>
        <v>0</v>
      </c>
      <c r="X124" s="49"/>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c r="AMK124" s="1"/>
      <c r="AML124" s="1"/>
      <c r="AMM124" s="1"/>
      <c r="AMN124" s="1"/>
      <c r="AMO124" s="1"/>
      <c r="AMP124" s="1"/>
      <c r="AMQ124" s="1"/>
      <c r="AMR124" s="1"/>
      <c r="AMS124" s="1"/>
      <c r="AMT124" s="1"/>
      <c r="AMU124" s="1"/>
      <c r="AMV124" s="1"/>
      <c r="AMW124" s="1"/>
      <c r="AMX124" s="1"/>
      <c r="AMY124" s="1"/>
      <c r="AMZ124" s="1"/>
      <c r="ANA124" s="1"/>
      <c r="ANB124" s="1"/>
    </row>
    <row r="125" spans="1:1042" ht="14" outlineLevel="1" x14ac:dyDescent="0.3">
      <c r="A125" s="1"/>
      <c r="B125" s="205"/>
      <c r="C125" s="238" t="str">
        <f>"Costo per pagina della "&amp;LCC_Input_Risultati!$C57</f>
        <v>Costo per pagina della Stampa / Copia / Scansione in …</v>
      </c>
      <c r="D125" s="27" t="str">
        <f>LCC_Input_Risultati!$E$14&amp;"/pagina"</f>
        <v>/pagina</v>
      </c>
      <c r="E125" s="307">
        <f>Foglio_Risposta_Offerente!E57</f>
        <v>0</v>
      </c>
      <c r="F125" s="240"/>
      <c r="G125" s="307">
        <f>Foglio_Risposta_Offerente!G57</f>
        <v>0</v>
      </c>
      <c r="H125" s="240"/>
      <c r="I125" s="307">
        <f>Foglio_Risposta_Offerente!I57</f>
        <v>0</v>
      </c>
      <c r="J125" s="240"/>
      <c r="K125" s="307">
        <f>Foglio_Risposta_Offerente!K57</f>
        <v>0</v>
      </c>
      <c r="L125" s="240"/>
      <c r="M125" s="307">
        <f>Foglio_Risposta_Offerente!M57</f>
        <v>0</v>
      </c>
      <c r="N125" s="240"/>
      <c r="O125" s="307">
        <f>Foglio_Risposta_Offerente!O57</f>
        <v>0</v>
      </c>
      <c r="P125" s="240"/>
      <c r="Q125" s="307">
        <f>Foglio_Risposta_Offerente!Q57</f>
        <v>0</v>
      </c>
      <c r="R125" s="240"/>
      <c r="S125" s="307">
        <f>Foglio_Risposta_Offerente!S57</f>
        <v>0</v>
      </c>
      <c r="T125" s="240"/>
      <c r="U125" s="307">
        <f>Foglio_Risposta_Offerente!U57</f>
        <v>0</v>
      </c>
      <c r="V125" s="240"/>
      <c r="W125" s="307">
        <f>Foglio_Risposta_Offerente!W57</f>
        <v>0</v>
      </c>
      <c r="X125" s="49"/>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c r="AMK125" s="1"/>
      <c r="AML125" s="1"/>
      <c r="AMM125" s="1"/>
      <c r="AMN125" s="1"/>
      <c r="AMO125" s="1"/>
      <c r="AMP125" s="1"/>
      <c r="AMQ125" s="1"/>
      <c r="AMR125" s="1"/>
      <c r="AMS125" s="1"/>
      <c r="AMT125" s="1"/>
      <c r="AMU125" s="1"/>
      <c r="AMV125" s="1"/>
      <c r="AMW125" s="1"/>
      <c r="AMX125" s="1"/>
      <c r="AMY125" s="1"/>
      <c r="AMZ125" s="1"/>
      <c r="ANA125" s="1"/>
      <c r="ANB125" s="1"/>
    </row>
    <row r="126" spans="1:1042" ht="14" outlineLevel="1" x14ac:dyDescent="0.3">
      <c r="A126" s="1"/>
      <c r="B126" s="205"/>
      <c r="C126" s="238" t="str">
        <f>"Costo per pagina della "&amp;LCC_Input_Risultati!$C58</f>
        <v>Costo per pagina della Stampa / Copia / Scansione in …</v>
      </c>
      <c r="D126" s="27" t="str">
        <f>LCC_Input_Risultati!$E$14&amp;"/pagina"</f>
        <v>/pagina</v>
      </c>
      <c r="E126" s="307">
        <f>Foglio_Risposta_Offerente!E58</f>
        <v>0</v>
      </c>
      <c r="F126" s="240"/>
      <c r="G126" s="307">
        <f>Foglio_Risposta_Offerente!G58</f>
        <v>0</v>
      </c>
      <c r="H126" s="240"/>
      <c r="I126" s="307">
        <f>Foglio_Risposta_Offerente!I58</f>
        <v>0</v>
      </c>
      <c r="J126" s="240"/>
      <c r="K126" s="307">
        <f>Foglio_Risposta_Offerente!K58</f>
        <v>0</v>
      </c>
      <c r="L126" s="240"/>
      <c r="M126" s="307">
        <f>Foglio_Risposta_Offerente!M58</f>
        <v>0</v>
      </c>
      <c r="N126" s="240"/>
      <c r="O126" s="307">
        <f>Foglio_Risposta_Offerente!O58</f>
        <v>0</v>
      </c>
      <c r="P126" s="240"/>
      <c r="Q126" s="307">
        <f>Foglio_Risposta_Offerente!Q58</f>
        <v>0</v>
      </c>
      <c r="R126" s="240"/>
      <c r="S126" s="307">
        <f>Foglio_Risposta_Offerente!S58</f>
        <v>0</v>
      </c>
      <c r="T126" s="240"/>
      <c r="U126" s="307">
        <f>Foglio_Risposta_Offerente!U58</f>
        <v>0</v>
      </c>
      <c r="V126" s="240"/>
      <c r="W126" s="307">
        <f>Foglio_Risposta_Offerente!W58</f>
        <v>0</v>
      </c>
      <c r="X126" s="49"/>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c r="AMK126" s="1"/>
      <c r="AML126" s="1"/>
      <c r="AMM126" s="1"/>
      <c r="AMN126" s="1"/>
      <c r="AMO126" s="1"/>
      <c r="AMP126" s="1"/>
      <c r="AMQ126" s="1"/>
      <c r="AMR126" s="1"/>
      <c r="AMS126" s="1"/>
      <c r="AMT126" s="1"/>
      <c r="AMU126" s="1"/>
      <c r="AMV126" s="1"/>
      <c r="AMW126" s="1"/>
      <c r="AMX126" s="1"/>
      <c r="AMY126" s="1"/>
      <c r="AMZ126" s="1"/>
      <c r="ANA126" s="1"/>
      <c r="ANB126" s="1"/>
    </row>
    <row r="127" spans="1:1042" ht="14" outlineLevel="1" x14ac:dyDescent="0.3">
      <c r="A127" s="1"/>
      <c r="B127" s="205"/>
      <c r="C127" s="238" t="str">
        <f>"Costo per pagina della "&amp;LCC_Input_Risultati!$C59</f>
        <v>Costo per pagina della Stampa / Copia / Scansione in …</v>
      </c>
      <c r="D127" s="27" t="str">
        <f>LCC_Input_Risultati!$E$14&amp;"/pagina"</f>
        <v>/pagina</v>
      </c>
      <c r="E127" s="307">
        <f>Foglio_Risposta_Offerente!E59</f>
        <v>0</v>
      </c>
      <c r="F127" s="240"/>
      <c r="G127" s="307">
        <f>Foglio_Risposta_Offerente!G59</f>
        <v>0</v>
      </c>
      <c r="H127" s="240"/>
      <c r="I127" s="307">
        <f>Foglio_Risposta_Offerente!I59</f>
        <v>0</v>
      </c>
      <c r="J127" s="240"/>
      <c r="K127" s="307">
        <f>Foglio_Risposta_Offerente!K59</f>
        <v>0</v>
      </c>
      <c r="L127" s="240"/>
      <c r="M127" s="307">
        <f>Foglio_Risposta_Offerente!M59</f>
        <v>0</v>
      </c>
      <c r="N127" s="240"/>
      <c r="O127" s="307">
        <f>Foglio_Risposta_Offerente!O59</f>
        <v>0</v>
      </c>
      <c r="P127" s="240"/>
      <c r="Q127" s="307">
        <f>Foglio_Risposta_Offerente!Q59</f>
        <v>0</v>
      </c>
      <c r="R127" s="240"/>
      <c r="S127" s="307">
        <f>Foglio_Risposta_Offerente!S59</f>
        <v>0</v>
      </c>
      <c r="T127" s="240"/>
      <c r="U127" s="307">
        <f>Foglio_Risposta_Offerente!U59</f>
        <v>0</v>
      </c>
      <c r="V127" s="240"/>
      <c r="W127" s="307">
        <f>Foglio_Risposta_Offerente!W59</f>
        <v>0</v>
      </c>
      <c r="X127" s="49"/>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c r="AMK127" s="1"/>
      <c r="AML127" s="1"/>
      <c r="AMM127" s="1"/>
      <c r="AMN127" s="1"/>
      <c r="AMO127" s="1"/>
      <c r="AMP127" s="1"/>
      <c r="AMQ127" s="1"/>
      <c r="AMR127" s="1"/>
      <c r="AMS127" s="1"/>
      <c r="AMT127" s="1"/>
      <c r="AMU127" s="1"/>
      <c r="AMV127" s="1"/>
      <c r="AMW127" s="1"/>
      <c r="AMX127" s="1"/>
      <c r="AMY127" s="1"/>
      <c r="AMZ127" s="1"/>
      <c r="ANA127" s="1"/>
      <c r="ANB127" s="1"/>
    </row>
    <row r="128" spans="1:1042" ht="14" outlineLevel="1" x14ac:dyDescent="0.3">
      <c r="A128" s="1"/>
      <c r="B128" s="205"/>
      <c r="C128" s="238" t="str">
        <f>"Costo per pagina della "&amp;LCC_Input_Risultati!$C60</f>
        <v>Costo per pagina della Stampa / Copia / Scansione in …</v>
      </c>
      <c r="D128" s="27" t="str">
        <f>LCC_Input_Risultati!$E$14&amp;"/pagina"</f>
        <v>/pagina</v>
      </c>
      <c r="E128" s="307">
        <f>Foglio_Risposta_Offerente!E60</f>
        <v>0</v>
      </c>
      <c r="F128" s="240"/>
      <c r="G128" s="307">
        <f>Foglio_Risposta_Offerente!G60</f>
        <v>0</v>
      </c>
      <c r="H128" s="240"/>
      <c r="I128" s="307">
        <f>Foglio_Risposta_Offerente!I60</f>
        <v>0</v>
      </c>
      <c r="J128" s="240"/>
      <c r="K128" s="307">
        <f>Foglio_Risposta_Offerente!K60</f>
        <v>0</v>
      </c>
      <c r="L128" s="240"/>
      <c r="M128" s="307">
        <f>Foglio_Risposta_Offerente!M60</f>
        <v>0</v>
      </c>
      <c r="N128" s="240"/>
      <c r="O128" s="307">
        <f>Foglio_Risposta_Offerente!O60</f>
        <v>0</v>
      </c>
      <c r="P128" s="240"/>
      <c r="Q128" s="307">
        <f>Foglio_Risposta_Offerente!Q60</f>
        <v>0</v>
      </c>
      <c r="R128" s="240"/>
      <c r="S128" s="307">
        <f>Foglio_Risposta_Offerente!S60</f>
        <v>0</v>
      </c>
      <c r="T128" s="240"/>
      <c r="U128" s="307">
        <f>Foglio_Risposta_Offerente!U60</f>
        <v>0</v>
      </c>
      <c r="V128" s="240"/>
      <c r="W128" s="307">
        <f>Foglio_Risposta_Offerente!W60</f>
        <v>0</v>
      </c>
      <c r="X128" s="49"/>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c r="AMK128" s="1"/>
      <c r="AML128" s="1"/>
      <c r="AMM128" s="1"/>
      <c r="AMN128" s="1"/>
      <c r="AMO128" s="1"/>
      <c r="AMP128" s="1"/>
      <c r="AMQ128" s="1"/>
      <c r="AMR128" s="1"/>
      <c r="AMS128" s="1"/>
      <c r="AMT128" s="1"/>
      <c r="AMU128" s="1"/>
      <c r="AMV128" s="1"/>
      <c r="AMW128" s="1"/>
      <c r="AMX128" s="1"/>
      <c r="AMY128" s="1"/>
      <c r="AMZ128" s="1"/>
      <c r="ANA128" s="1"/>
      <c r="ANB128" s="1"/>
    </row>
    <row r="129" spans="1:1042" ht="14" outlineLevel="1" x14ac:dyDescent="0.3">
      <c r="A129" s="1"/>
      <c r="B129" s="205"/>
      <c r="C129" s="238" t="str">
        <f>"Costo per pagina della "&amp;LCC_Input_Risultati!$C61</f>
        <v>Costo per pagina della Stampa / Copia / Scansione in …</v>
      </c>
      <c r="D129" s="27" t="str">
        <f>LCC_Input_Risultati!$E$14&amp;"/pagina"</f>
        <v>/pagina</v>
      </c>
      <c r="E129" s="307">
        <f>Foglio_Risposta_Offerente!E61</f>
        <v>0</v>
      </c>
      <c r="F129" s="240"/>
      <c r="G129" s="307">
        <f>Foglio_Risposta_Offerente!G61</f>
        <v>0</v>
      </c>
      <c r="H129" s="240"/>
      <c r="I129" s="307">
        <f>Foglio_Risposta_Offerente!I61</f>
        <v>0</v>
      </c>
      <c r="J129" s="240"/>
      <c r="K129" s="307">
        <f>Foglio_Risposta_Offerente!K61</f>
        <v>0</v>
      </c>
      <c r="L129" s="240"/>
      <c r="M129" s="307">
        <f>Foglio_Risposta_Offerente!M61</f>
        <v>0</v>
      </c>
      <c r="N129" s="240"/>
      <c r="O129" s="307">
        <f>Foglio_Risposta_Offerente!O61</f>
        <v>0</v>
      </c>
      <c r="P129" s="240"/>
      <c r="Q129" s="307">
        <f>Foglio_Risposta_Offerente!Q61</f>
        <v>0</v>
      </c>
      <c r="R129" s="240"/>
      <c r="S129" s="307">
        <f>Foglio_Risposta_Offerente!S61</f>
        <v>0</v>
      </c>
      <c r="T129" s="240"/>
      <c r="U129" s="307">
        <f>Foglio_Risposta_Offerente!U61</f>
        <v>0</v>
      </c>
      <c r="V129" s="240"/>
      <c r="W129" s="307">
        <f>Foglio_Risposta_Offerente!W61</f>
        <v>0</v>
      </c>
      <c r="X129" s="49"/>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c r="AMJ129" s="1"/>
      <c r="AMK129" s="1"/>
      <c r="AML129" s="1"/>
      <c r="AMM129" s="1"/>
      <c r="AMN129" s="1"/>
      <c r="AMO129" s="1"/>
      <c r="AMP129" s="1"/>
      <c r="AMQ129" s="1"/>
      <c r="AMR129" s="1"/>
      <c r="AMS129" s="1"/>
      <c r="AMT129" s="1"/>
      <c r="AMU129" s="1"/>
      <c r="AMV129" s="1"/>
      <c r="AMW129" s="1"/>
      <c r="AMX129" s="1"/>
      <c r="AMY129" s="1"/>
      <c r="AMZ129" s="1"/>
      <c r="ANA129" s="1"/>
      <c r="ANB129" s="1"/>
    </row>
    <row r="130" spans="1:1042" ht="14" outlineLevel="1" x14ac:dyDescent="0.3">
      <c r="A130" s="1"/>
      <c r="B130" s="205"/>
      <c r="C130" s="238" t="str">
        <f>"Costo per pagina della "&amp;LCC_Input_Risultati!$C62</f>
        <v>Costo per pagina della Stampa / Copia / Scansione in …</v>
      </c>
      <c r="D130" s="27" t="str">
        <f>LCC_Input_Risultati!$E$14&amp;"/pagina"</f>
        <v>/pagina</v>
      </c>
      <c r="E130" s="307">
        <f>Foglio_Risposta_Offerente!E62</f>
        <v>0</v>
      </c>
      <c r="F130" s="240"/>
      <c r="G130" s="307">
        <f>Foglio_Risposta_Offerente!G62</f>
        <v>0</v>
      </c>
      <c r="H130" s="240"/>
      <c r="I130" s="307">
        <f>Foglio_Risposta_Offerente!I62</f>
        <v>0</v>
      </c>
      <c r="J130" s="240"/>
      <c r="K130" s="307">
        <f>Foglio_Risposta_Offerente!K62</f>
        <v>0</v>
      </c>
      <c r="L130" s="240"/>
      <c r="M130" s="307">
        <f>Foglio_Risposta_Offerente!M62</f>
        <v>0</v>
      </c>
      <c r="N130" s="240"/>
      <c r="O130" s="307">
        <f>Foglio_Risposta_Offerente!O62</f>
        <v>0</v>
      </c>
      <c r="P130" s="240"/>
      <c r="Q130" s="307">
        <f>Foglio_Risposta_Offerente!Q62</f>
        <v>0</v>
      </c>
      <c r="R130" s="240"/>
      <c r="S130" s="307">
        <f>Foglio_Risposta_Offerente!S62</f>
        <v>0</v>
      </c>
      <c r="T130" s="240"/>
      <c r="U130" s="307">
        <f>Foglio_Risposta_Offerente!U62</f>
        <v>0</v>
      </c>
      <c r="V130" s="240"/>
      <c r="W130" s="307">
        <f>Foglio_Risposta_Offerente!W62</f>
        <v>0</v>
      </c>
      <c r="X130" s="49"/>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c r="AMJ130" s="1"/>
      <c r="AMK130" s="1"/>
      <c r="AML130" s="1"/>
      <c r="AMM130" s="1"/>
      <c r="AMN130" s="1"/>
      <c r="AMO130" s="1"/>
      <c r="AMP130" s="1"/>
      <c r="AMQ130" s="1"/>
      <c r="AMR130" s="1"/>
      <c r="AMS130" s="1"/>
      <c r="AMT130" s="1"/>
      <c r="AMU130" s="1"/>
      <c r="AMV130" s="1"/>
      <c r="AMW130" s="1"/>
      <c r="AMX130" s="1"/>
      <c r="AMY130" s="1"/>
      <c r="AMZ130" s="1"/>
      <c r="ANA130" s="1"/>
      <c r="ANB130" s="1"/>
    </row>
    <row r="131" spans="1:1042" ht="14" outlineLevel="1" x14ac:dyDescent="0.3">
      <c r="A131" s="1"/>
      <c r="B131" s="205"/>
      <c r="C131" s="238" t="str">
        <f>"Costo per pagina della "&amp;LCC_Input_Risultati!$C63</f>
        <v>Costo per pagina della Stampa / Copia / Scansione in …</v>
      </c>
      <c r="D131" s="27" t="str">
        <f>LCC_Input_Risultati!$E$14&amp;"/pagina"</f>
        <v>/pagina</v>
      </c>
      <c r="E131" s="307">
        <f>Foglio_Risposta_Offerente!E63</f>
        <v>0</v>
      </c>
      <c r="F131" s="240"/>
      <c r="G131" s="307">
        <f>Foglio_Risposta_Offerente!G63</f>
        <v>0</v>
      </c>
      <c r="H131" s="240"/>
      <c r="I131" s="307">
        <f>Foglio_Risposta_Offerente!I63</f>
        <v>0</v>
      </c>
      <c r="J131" s="240"/>
      <c r="K131" s="307">
        <f>Foglio_Risposta_Offerente!K63</f>
        <v>0</v>
      </c>
      <c r="L131" s="240"/>
      <c r="M131" s="307">
        <f>Foglio_Risposta_Offerente!M63</f>
        <v>0</v>
      </c>
      <c r="N131" s="240"/>
      <c r="O131" s="307">
        <f>Foglio_Risposta_Offerente!O63</f>
        <v>0</v>
      </c>
      <c r="P131" s="240"/>
      <c r="Q131" s="307">
        <f>Foglio_Risposta_Offerente!Q63</f>
        <v>0</v>
      </c>
      <c r="R131" s="240"/>
      <c r="S131" s="307">
        <f>Foglio_Risposta_Offerente!S63</f>
        <v>0</v>
      </c>
      <c r="T131" s="240"/>
      <c r="U131" s="307">
        <f>Foglio_Risposta_Offerente!U63</f>
        <v>0</v>
      </c>
      <c r="V131" s="240"/>
      <c r="W131" s="307">
        <f>Foglio_Risposta_Offerente!W63</f>
        <v>0</v>
      </c>
      <c r="X131" s="49"/>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c r="AMK131" s="1"/>
      <c r="AML131" s="1"/>
      <c r="AMM131" s="1"/>
      <c r="AMN131" s="1"/>
      <c r="AMO131" s="1"/>
      <c r="AMP131" s="1"/>
      <c r="AMQ131" s="1"/>
      <c r="AMR131" s="1"/>
      <c r="AMS131" s="1"/>
      <c r="AMT131" s="1"/>
      <c r="AMU131" s="1"/>
      <c r="AMV131" s="1"/>
      <c r="AMW131" s="1"/>
      <c r="AMX131" s="1"/>
      <c r="AMY131" s="1"/>
      <c r="AMZ131" s="1"/>
      <c r="ANA131" s="1"/>
      <c r="ANB131" s="1"/>
    </row>
    <row r="132" spans="1:1042" ht="14" outlineLevel="1" x14ac:dyDescent="0.3">
      <c r="A132" s="1"/>
      <c r="B132" s="205"/>
      <c r="C132" s="238" t="str">
        <f>"Costo per pagina della "&amp;LCC_Input_Risultati!$C64</f>
        <v>Costo per pagina della Stampa / Copia / Scansione in …</v>
      </c>
      <c r="D132" s="27" t="str">
        <f>LCC_Input_Risultati!$E$14&amp;"/pagina"</f>
        <v>/pagina</v>
      </c>
      <c r="E132" s="307">
        <f>Foglio_Risposta_Offerente!E64</f>
        <v>0</v>
      </c>
      <c r="F132" s="240"/>
      <c r="G132" s="307">
        <f>Foglio_Risposta_Offerente!G64</f>
        <v>0</v>
      </c>
      <c r="H132" s="240"/>
      <c r="I132" s="307">
        <f>Foglio_Risposta_Offerente!I64</f>
        <v>0</v>
      </c>
      <c r="J132" s="240"/>
      <c r="K132" s="307">
        <f>Foglio_Risposta_Offerente!K64</f>
        <v>0</v>
      </c>
      <c r="L132" s="240"/>
      <c r="M132" s="307">
        <f>Foglio_Risposta_Offerente!M64</f>
        <v>0</v>
      </c>
      <c r="N132" s="240"/>
      <c r="O132" s="307">
        <f>Foglio_Risposta_Offerente!O64</f>
        <v>0</v>
      </c>
      <c r="P132" s="240"/>
      <c r="Q132" s="307">
        <f>Foglio_Risposta_Offerente!Q64</f>
        <v>0</v>
      </c>
      <c r="R132" s="240"/>
      <c r="S132" s="307">
        <f>Foglio_Risposta_Offerente!S64</f>
        <v>0</v>
      </c>
      <c r="T132" s="240"/>
      <c r="U132" s="307">
        <f>Foglio_Risposta_Offerente!U64</f>
        <v>0</v>
      </c>
      <c r="V132" s="240"/>
      <c r="W132" s="307">
        <f>Foglio_Risposta_Offerente!W64</f>
        <v>0</v>
      </c>
      <c r="X132" s="49"/>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c r="AMK132" s="1"/>
      <c r="AML132" s="1"/>
      <c r="AMM132" s="1"/>
      <c r="AMN132" s="1"/>
      <c r="AMO132" s="1"/>
      <c r="AMP132" s="1"/>
      <c r="AMQ132" s="1"/>
      <c r="AMR132" s="1"/>
      <c r="AMS132" s="1"/>
      <c r="AMT132" s="1"/>
      <c r="AMU132" s="1"/>
      <c r="AMV132" s="1"/>
      <c r="AMW132" s="1"/>
      <c r="AMX132" s="1"/>
      <c r="AMY132" s="1"/>
      <c r="AMZ132" s="1"/>
      <c r="ANA132" s="1"/>
      <c r="ANB132" s="1"/>
    </row>
    <row r="133" spans="1:1042" ht="14" outlineLevel="1" x14ac:dyDescent="0.3">
      <c r="A133" s="1"/>
      <c r="B133" s="205"/>
      <c r="C133" s="238" t="str">
        <f>"Costo per pagina della "&amp;LCC_Input_Risultati!$C65</f>
        <v>Costo per pagina della Stampa / Copia / Scansione in …</v>
      </c>
      <c r="D133" s="27" t="str">
        <f>LCC_Input_Risultati!$E$14&amp;"/pagina"</f>
        <v>/pagina</v>
      </c>
      <c r="E133" s="307">
        <f>Foglio_Risposta_Offerente!E65</f>
        <v>0</v>
      </c>
      <c r="F133" s="240"/>
      <c r="G133" s="307">
        <f>Foglio_Risposta_Offerente!G65</f>
        <v>0</v>
      </c>
      <c r="H133" s="240"/>
      <c r="I133" s="307">
        <f>Foglio_Risposta_Offerente!I65</f>
        <v>0</v>
      </c>
      <c r="J133" s="240"/>
      <c r="K133" s="307">
        <f>Foglio_Risposta_Offerente!K65</f>
        <v>0</v>
      </c>
      <c r="L133" s="240"/>
      <c r="M133" s="307">
        <f>Foglio_Risposta_Offerente!M65</f>
        <v>0</v>
      </c>
      <c r="N133" s="240"/>
      <c r="O133" s="307">
        <f>Foglio_Risposta_Offerente!O65</f>
        <v>0</v>
      </c>
      <c r="P133" s="240"/>
      <c r="Q133" s="307">
        <f>Foglio_Risposta_Offerente!Q65</f>
        <v>0</v>
      </c>
      <c r="R133" s="240"/>
      <c r="S133" s="307">
        <f>Foglio_Risposta_Offerente!S65</f>
        <v>0</v>
      </c>
      <c r="T133" s="240"/>
      <c r="U133" s="307">
        <f>Foglio_Risposta_Offerente!U65</f>
        <v>0</v>
      </c>
      <c r="V133" s="240"/>
      <c r="W133" s="307">
        <f>Foglio_Risposta_Offerente!W65</f>
        <v>0</v>
      </c>
      <c r="X133" s="49"/>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c r="AMJ133" s="1"/>
      <c r="AMK133" s="1"/>
      <c r="AML133" s="1"/>
      <c r="AMM133" s="1"/>
      <c r="AMN133" s="1"/>
      <c r="AMO133" s="1"/>
      <c r="AMP133" s="1"/>
      <c r="AMQ133" s="1"/>
      <c r="AMR133" s="1"/>
      <c r="AMS133" s="1"/>
      <c r="AMT133" s="1"/>
      <c r="AMU133" s="1"/>
      <c r="AMV133" s="1"/>
      <c r="AMW133" s="1"/>
      <c r="AMX133" s="1"/>
      <c r="AMY133" s="1"/>
      <c r="AMZ133" s="1"/>
      <c r="ANA133" s="1"/>
      <c r="ANB133" s="1"/>
    </row>
    <row r="134" spans="1:1042" ht="14" outlineLevel="1" x14ac:dyDescent="0.3">
      <c r="A134" s="1"/>
      <c r="B134" s="205"/>
      <c r="C134" s="238" t="s">
        <v>114</v>
      </c>
      <c r="D134" s="27" t="str">
        <f>LCC_Input_Risultati!$E$14&amp;"/unità"</f>
        <v>/unità</v>
      </c>
      <c r="E134" s="307">
        <f>Foglio_Risposta_Offerente!E66</f>
        <v>0</v>
      </c>
      <c r="F134" s="240"/>
      <c r="G134" s="307">
        <f>Foglio_Risposta_Offerente!G66</f>
        <v>0</v>
      </c>
      <c r="H134" s="240"/>
      <c r="I134" s="307">
        <f>Foglio_Risposta_Offerente!I66</f>
        <v>0</v>
      </c>
      <c r="J134" s="240"/>
      <c r="K134" s="307">
        <f>Foglio_Risposta_Offerente!K66</f>
        <v>0</v>
      </c>
      <c r="L134" s="240"/>
      <c r="M134" s="307">
        <f>Foglio_Risposta_Offerente!M66</f>
        <v>0</v>
      </c>
      <c r="N134" s="240"/>
      <c r="O134" s="307">
        <f>Foglio_Risposta_Offerente!O66</f>
        <v>0</v>
      </c>
      <c r="P134" s="240"/>
      <c r="Q134" s="307">
        <f>Foglio_Risposta_Offerente!Q66</f>
        <v>0</v>
      </c>
      <c r="R134" s="240"/>
      <c r="S134" s="307">
        <f>Foglio_Risposta_Offerente!S66</f>
        <v>0</v>
      </c>
      <c r="T134" s="240"/>
      <c r="U134" s="307">
        <f>Foglio_Risposta_Offerente!U66</f>
        <v>0</v>
      </c>
      <c r="V134" s="240"/>
      <c r="W134" s="307">
        <f>Foglio_Risposta_Offerente!W66</f>
        <v>0</v>
      </c>
      <c r="X134" s="49"/>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c r="AMJ134" s="1"/>
      <c r="AMK134" s="1"/>
      <c r="AML134" s="1"/>
      <c r="AMM134" s="1"/>
      <c r="AMN134" s="1"/>
      <c r="AMO134" s="1"/>
      <c r="AMP134" s="1"/>
      <c r="AMQ134" s="1"/>
      <c r="AMR134" s="1"/>
      <c r="AMS134" s="1"/>
      <c r="AMT134" s="1"/>
      <c r="AMU134" s="1"/>
      <c r="AMV134" s="1"/>
      <c r="AMW134" s="1"/>
      <c r="AMX134" s="1"/>
      <c r="AMY134" s="1"/>
      <c r="AMZ134" s="1"/>
      <c r="ANA134" s="1"/>
      <c r="ANB134" s="1"/>
    </row>
    <row r="135" spans="1:1042" ht="14" outlineLevel="1" x14ac:dyDescent="0.3">
      <c r="A135" s="1"/>
      <c r="B135" s="205"/>
      <c r="C135" s="20"/>
      <c r="D135" s="145"/>
      <c r="E135" s="145"/>
      <c r="F135" s="145"/>
      <c r="G135" s="145"/>
      <c r="H135" s="145"/>
      <c r="I135" s="145"/>
      <c r="J135" s="145"/>
      <c r="K135" s="145"/>
      <c r="L135" s="145"/>
      <c r="M135" s="145"/>
      <c r="N135" s="145"/>
      <c r="O135" s="145"/>
      <c r="P135" s="145"/>
      <c r="Q135" s="145"/>
      <c r="R135" s="145"/>
      <c r="S135" s="145"/>
      <c r="T135" s="145"/>
      <c r="U135" s="145"/>
      <c r="V135" s="145"/>
      <c r="W135" s="145"/>
      <c r="X135" s="49"/>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c r="AMK135" s="1"/>
      <c r="AML135" s="1"/>
      <c r="AMM135" s="1"/>
      <c r="AMN135" s="1"/>
      <c r="AMO135" s="1"/>
      <c r="AMP135" s="1"/>
      <c r="AMQ135" s="1"/>
      <c r="AMR135" s="1"/>
      <c r="AMS135" s="1"/>
      <c r="AMT135" s="1"/>
      <c r="AMU135" s="1"/>
      <c r="AMV135" s="1"/>
      <c r="AMW135" s="1"/>
      <c r="AMX135" s="1"/>
      <c r="AMY135" s="1"/>
      <c r="AMZ135" s="1"/>
      <c r="ANA135" s="1"/>
      <c r="ANB135" s="1"/>
    </row>
    <row r="136" spans="1:1042" ht="14" outlineLevel="1" x14ac:dyDescent="0.3">
      <c r="A136" s="1"/>
      <c r="B136" s="205"/>
      <c r="C136" s="286" t="s">
        <v>114</v>
      </c>
      <c r="D136" s="145"/>
      <c r="E136" s="145"/>
      <c r="F136" s="145"/>
      <c r="G136" s="145"/>
      <c r="H136" s="145"/>
      <c r="I136" s="145"/>
      <c r="J136" s="145"/>
      <c r="K136" s="145"/>
      <c r="L136" s="145"/>
      <c r="M136" s="145"/>
      <c r="N136" s="145"/>
      <c r="O136" s="145"/>
      <c r="P136" s="145"/>
      <c r="Q136" s="145"/>
      <c r="R136" s="145"/>
      <c r="S136" s="145"/>
      <c r="T136" s="145"/>
      <c r="U136" s="145"/>
      <c r="V136" s="145"/>
      <c r="W136" s="145"/>
      <c r="X136" s="49"/>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c r="AMK136" s="1"/>
      <c r="AML136" s="1"/>
      <c r="AMM136" s="1"/>
      <c r="AMN136" s="1"/>
      <c r="AMO136" s="1"/>
      <c r="AMP136" s="1"/>
      <c r="AMQ136" s="1"/>
      <c r="AMR136" s="1"/>
      <c r="AMS136" s="1"/>
      <c r="AMT136" s="1"/>
      <c r="AMU136" s="1"/>
      <c r="AMV136" s="1"/>
      <c r="AMW136" s="1"/>
      <c r="AMX136" s="1"/>
      <c r="AMY136" s="1"/>
      <c r="AMZ136" s="1"/>
      <c r="ANA136" s="1"/>
      <c r="ANB136" s="1"/>
    </row>
    <row r="137" spans="1:1042" ht="14" outlineLevel="1" x14ac:dyDescent="0.3">
      <c r="A137" s="1"/>
      <c r="B137" s="205"/>
      <c r="C137" s="284" t="s">
        <v>115</v>
      </c>
      <c r="D137" s="288" t="s">
        <v>134</v>
      </c>
      <c r="E137" s="307">
        <f>Foglio_Risposta_Offerente!E69</f>
        <v>0</v>
      </c>
      <c r="F137" s="240"/>
      <c r="G137" s="307">
        <f>Foglio_Risposta_Offerente!G69</f>
        <v>0</v>
      </c>
      <c r="H137" s="34"/>
      <c r="I137" s="307">
        <f>Foglio_Risposta_Offerente!I69</f>
        <v>0</v>
      </c>
      <c r="J137" s="34"/>
      <c r="K137" s="307">
        <f>Foglio_Risposta_Offerente!K69</f>
        <v>0</v>
      </c>
      <c r="L137" s="34"/>
      <c r="M137" s="307">
        <f>Foglio_Risposta_Offerente!M69</f>
        <v>0</v>
      </c>
      <c r="N137" s="34"/>
      <c r="O137" s="307">
        <f>Foglio_Risposta_Offerente!O69</f>
        <v>0</v>
      </c>
      <c r="P137" s="34"/>
      <c r="Q137" s="307">
        <f>Foglio_Risposta_Offerente!Q69</f>
        <v>0</v>
      </c>
      <c r="R137" s="34"/>
      <c r="S137" s="307">
        <f>Foglio_Risposta_Offerente!S69</f>
        <v>0</v>
      </c>
      <c r="T137" s="34"/>
      <c r="U137" s="307">
        <f>Foglio_Risposta_Offerente!U69</f>
        <v>0</v>
      </c>
      <c r="V137" s="34"/>
      <c r="W137" s="307">
        <f>Foglio_Risposta_Offerente!W69</f>
        <v>0</v>
      </c>
      <c r="X137" s="49"/>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c r="VK137" s="1"/>
      <c r="VL137" s="1"/>
      <c r="VM137" s="1"/>
      <c r="VN137" s="1"/>
      <c r="VO137" s="1"/>
      <c r="VP137" s="1"/>
      <c r="VQ137" s="1"/>
      <c r="VR137" s="1"/>
      <c r="VS137" s="1"/>
      <c r="VT137" s="1"/>
      <c r="VU137" s="1"/>
      <c r="VV137" s="1"/>
      <c r="VW137" s="1"/>
      <c r="VX137" s="1"/>
      <c r="VY137" s="1"/>
      <c r="VZ137" s="1"/>
      <c r="WA137" s="1"/>
      <c r="WB137" s="1"/>
      <c r="WC137" s="1"/>
      <c r="WD137" s="1"/>
      <c r="WE137" s="1"/>
      <c r="WF137" s="1"/>
      <c r="WG137" s="1"/>
      <c r="WH137" s="1"/>
      <c r="WI137" s="1"/>
      <c r="WJ137" s="1"/>
      <c r="WK137" s="1"/>
      <c r="WL137" s="1"/>
      <c r="WM137" s="1"/>
      <c r="WN137" s="1"/>
      <c r="WO137" s="1"/>
      <c r="WP137" s="1"/>
      <c r="WQ137" s="1"/>
      <c r="WR137" s="1"/>
      <c r="WS137" s="1"/>
      <c r="WT137" s="1"/>
      <c r="WU137" s="1"/>
      <c r="WV137" s="1"/>
      <c r="WW137" s="1"/>
      <c r="WX137" s="1"/>
      <c r="WY137" s="1"/>
      <c r="WZ137" s="1"/>
      <c r="XA137" s="1"/>
      <c r="XB137" s="1"/>
      <c r="XC137" s="1"/>
      <c r="XD137" s="1"/>
      <c r="XE137" s="1"/>
      <c r="XF137" s="1"/>
      <c r="XG137" s="1"/>
      <c r="XH137" s="1"/>
      <c r="XI137" s="1"/>
      <c r="XJ137" s="1"/>
      <c r="XK137" s="1"/>
      <c r="XL137" s="1"/>
      <c r="XM137" s="1"/>
      <c r="XN137" s="1"/>
      <c r="XO137" s="1"/>
      <c r="XP137" s="1"/>
      <c r="XQ137" s="1"/>
      <c r="XR137" s="1"/>
      <c r="XS137" s="1"/>
      <c r="XT137" s="1"/>
      <c r="XU137" s="1"/>
      <c r="XV137" s="1"/>
      <c r="XW137" s="1"/>
      <c r="XX137" s="1"/>
      <c r="XY137" s="1"/>
      <c r="XZ137" s="1"/>
      <c r="YA137" s="1"/>
      <c r="YB137" s="1"/>
      <c r="YC137" s="1"/>
      <c r="YD137" s="1"/>
      <c r="YE137" s="1"/>
      <c r="YF137" s="1"/>
      <c r="YG137" s="1"/>
      <c r="YH137" s="1"/>
      <c r="YI137" s="1"/>
      <c r="YJ137" s="1"/>
      <c r="YK137" s="1"/>
      <c r="YL137" s="1"/>
      <c r="YM137" s="1"/>
      <c r="YN137" s="1"/>
      <c r="YO137" s="1"/>
      <c r="YP137" s="1"/>
      <c r="YQ137" s="1"/>
      <c r="YR137" s="1"/>
      <c r="YS137" s="1"/>
      <c r="YT137" s="1"/>
      <c r="YU137" s="1"/>
      <c r="YV137" s="1"/>
      <c r="YW137" s="1"/>
      <c r="YX137" s="1"/>
      <c r="YY137" s="1"/>
      <c r="YZ137" s="1"/>
      <c r="ZA137" s="1"/>
      <c r="ZB137" s="1"/>
      <c r="ZC137" s="1"/>
      <c r="ZD137" s="1"/>
      <c r="ZE137" s="1"/>
      <c r="ZF137" s="1"/>
      <c r="ZG137" s="1"/>
      <c r="ZH137" s="1"/>
      <c r="ZI137" s="1"/>
      <c r="ZJ137" s="1"/>
      <c r="ZK137" s="1"/>
      <c r="ZL137" s="1"/>
      <c r="ZM137" s="1"/>
      <c r="ZN137" s="1"/>
      <c r="ZO137" s="1"/>
      <c r="ZP137" s="1"/>
      <c r="ZQ137" s="1"/>
      <c r="ZR137" s="1"/>
      <c r="ZS137" s="1"/>
      <c r="ZT137" s="1"/>
      <c r="ZU137" s="1"/>
      <c r="ZV137" s="1"/>
      <c r="ZW137" s="1"/>
      <c r="ZX137" s="1"/>
      <c r="ZY137" s="1"/>
      <c r="ZZ137" s="1"/>
      <c r="AAA137" s="1"/>
      <c r="AAB137" s="1"/>
      <c r="AAC137" s="1"/>
      <c r="AAD137" s="1"/>
      <c r="AAE137" s="1"/>
      <c r="AAF137" s="1"/>
      <c r="AAG137" s="1"/>
      <c r="AAH137" s="1"/>
      <c r="AAI137" s="1"/>
      <c r="AAJ137" s="1"/>
      <c r="AAK137" s="1"/>
      <c r="AAL137" s="1"/>
      <c r="AAM137" s="1"/>
      <c r="AAN137" s="1"/>
      <c r="AAO137" s="1"/>
      <c r="AAP137" s="1"/>
      <c r="AAQ137" s="1"/>
      <c r="AAR137" s="1"/>
      <c r="AAS137" s="1"/>
      <c r="AAT137" s="1"/>
      <c r="AAU137" s="1"/>
      <c r="AAV137" s="1"/>
      <c r="AAW137" s="1"/>
      <c r="AAX137" s="1"/>
      <c r="AAY137" s="1"/>
      <c r="AAZ137" s="1"/>
      <c r="ABA137" s="1"/>
      <c r="ABB137" s="1"/>
      <c r="ABC137" s="1"/>
      <c r="ABD137" s="1"/>
      <c r="ABE137" s="1"/>
      <c r="ABF137" s="1"/>
      <c r="ABG137" s="1"/>
      <c r="ABH137" s="1"/>
      <c r="ABI137" s="1"/>
      <c r="ABJ137" s="1"/>
      <c r="ABK137" s="1"/>
      <c r="ABL137" s="1"/>
      <c r="ABM137" s="1"/>
      <c r="ABN137" s="1"/>
      <c r="ABO137" s="1"/>
      <c r="ABP137" s="1"/>
      <c r="ABQ137" s="1"/>
      <c r="ABR137" s="1"/>
      <c r="ABS137" s="1"/>
      <c r="ABT137" s="1"/>
      <c r="ABU137" s="1"/>
      <c r="ABV137" s="1"/>
      <c r="ABW137" s="1"/>
      <c r="ABX137" s="1"/>
      <c r="ABY137" s="1"/>
      <c r="ABZ137" s="1"/>
      <c r="ACA137" s="1"/>
      <c r="ACB137" s="1"/>
      <c r="ACC137" s="1"/>
      <c r="ACD137" s="1"/>
      <c r="ACE137" s="1"/>
      <c r="ACF137" s="1"/>
      <c r="ACG137" s="1"/>
      <c r="ACH137" s="1"/>
      <c r="ACI137" s="1"/>
      <c r="ACJ137" s="1"/>
      <c r="ACK137" s="1"/>
      <c r="ACL137" s="1"/>
      <c r="ACM137" s="1"/>
      <c r="ACN137" s="1"/>
      <c r="ACO137" s="1"/>
      <c r="ACP137" s="1"/>
      <c r="ACQ137" s="1"/>
      <c r="ACR137" s="1"/>
      <c r="ACS137" s="1"/>
      <c r="ACT137" s="1"/>
      <c r="ACU137" s="1"/>
      <c r="ACV137" s="1"/>
      <c r="ACW137" s="1"/>
      <c r="ACX137" s="1"/>
      <c r="ACY137" s="1"/>
      <c r="ACZ137" s="1"/>
      <c r="ADA137" s="1"/>
      <c r="ADB137" s="1"/>
      <c r="ADC137" s="1"/>
      <c r="ADD137" s="1"/>
      <c r="ADE137" s="1"/>
      <c r="ADF137" s="1"/>
      <c r="ADG137" s="1"/>
      <c r="ADH137" s="1"/>
      <c r="ADI137" s="1"/>
      <c r="ADJ137" s="1"/>
      <c r="ADK137" s="1"/>
      <c r="ADL137" s="1"/>
      <c r="ADM137" s="1"/>
      <c r="ADN137" s="1"/>
      <c r="ADO137" s="1"/>
      <c r="ADP137" s="1"/>
      <c r="ADQ137" s="1"/>
      <c r="ADR137" s="1"/>
      <c r="ADS137" s="1"/>
      <c r="ADT137" s="1"/>
      <c r="ADU137" s="1"/>
      <c r="ADV137" s="1"/>
      <c r="ADW137" s="1"/>
      <c r="ADX137" s="1"/>
      <c r="ADY137" s="1"/>
      <c r="ADZ137" s="1"/>
      <c r="AEA137" s="1"/>
      <c r="AEB137" s="1"/>
      <c r="AEC137" s="1"/>
      <c r="AED137" s="1"/>
      <c r="AEE137" s="1"/>
      <c r="AEF137" s="1"/>
      <c r="AEG137" s="1"/>
      <c r="AEH137" s="1"/>
      <c r="AEI137" s="1"/>
      <c r="AEJ137" s="1"/>
      <c r="AEK137" s="1"/>
      <c r="AEL137" s="1"/>
      <c r="AEM137" s="1"/>
      <c r="AEN137" s="1"/>
      <c r="AEO137" s="1"/>
      <c r="AEP137" s="1"/>
      <c r="AEQ137" s="1"/>
      <c r="AER137" s="1"/>
      <c r="AES137" s="1"/>
      <c r="AET137" s="1"/>
      <c r="AEU137" s="1"/>
      <c r="AEV137" s="1"/>
      <c r="AEW137" s="1"/>
      <c r="AEX137" s="1"/>
      <c r="AEY137" s="1"/>
      <c r="AEZ137" s="1"/>
      <c r="AFA137" s="1"/>
      <c r="AFB137" s="1"/>
      <c r="AFC137" s="1"/>
      <c r="AFD137" s="1"/>
      <c r="AFE137" s="1"/>
      <c r="AFF137" s="1"/>
      <c r="AFG137" s="1"/>
      <c r="AFH137" s="1"/>
      <c r="AFI137" s="1"/>
      <c r="AFJ137" s="1"/>
      <c r="AFK137" s="1"/>
      <c r="AFL137" s="1"/>
      <c r="AFM137" s="1"/>
      <c r="AFN137" s="1"/>
      <c r="AFO137" s="1"/>
      <c r="AFP137" s="1"/>
      <c r="AFQ137" s="1"/>
      <c r="AFR137" s="1"/>
      <c r="AFS137" s="1"/>
      <c r="AFT137" s="1"/>
      <c r="AFU137" s="1"/>
      <c r="AFV137" s="1"/>
      <c r="AFW137" s="1"/>
      <c r="AFX137" s="1"/>
      <c r="AFY137" s="1"/>
      <c r="AFZ137" s="1"/>
      <c r="AGA137" s="1"/>
      <c r="AGB137" s="1"/>
      <c r="AGC137" s="1"/>
      <c r="AGD137" s="1"/>
      <c r="AGE137" s="1"/>
      <c r="AGF137" s="1"/>
      <c r="AGG137" s="1"/>
      <c r="AGH137" s="1"/>
      <c r="AGI137" s="1"/>
      <c r="AGJ137" s="1"/>
      <c r="AGK137" s="1"/>
      <c r="AGL137" s="1"/>
      <c r="AGM137" s="1"/>
      <c r="AGN137" s="1"/>
      <c r="AGO137" s="1"/>
      <c r="AGP137" s="1"/>
      <c r="AGQ137" s="1"/>
      <c r="AGR137" s="1"/>
      <c r="AGS137" s="1"/>
      <c r="AGT137" s="1"/>
      <c r="AGU137" s="1"/>
      <c r="AGV137" s="1"/>
      <c r="AGW137" s="1"/>
      <c r="AGX137" s="1"/>
      <c r="AGY137" s="1"/>
      <c r="AGZ137" s="1"/>
      <c r="AHA137" s="1"/>
      <c r="AHB137" s="1"/>
      <c r="AHC137" s="1"/>
      <c r="AHD137" s="1"/>
      <c r="AHE137" s="1"/>
      <c r="AHF137" s="1"/>
      <c r="AHG137" s="1"/>
      <c r="AHH137" s="1"/>
      <c r="AHI137" s="1"/>
      <c r="AHJ137" s="1"/>
      <c r="AHK137" s="1"/>
      <c r="AHL137" s="1"/>
      <c r="AHM137" s="1"/>
      <c r="AHN137" s="1"/>
      <c r="AHO137" s="1"/>
      <c r="AHP137" s="1"/>
      <c r="AHQ137" s="1"/>
      <c r="AHR137" s="1"/>
      <c r="AHS137" s="1"/>
      <c r="AHT137" s="1"/>
      <c r="AHU137" s="1"/>
      <c r="AHV137" s="1"/>
      <c r="AHW137" s="1"/>
      <c r="AHX137" s="1"/>
      <c r="AHY137" s="1"/>
      <c r="AHZ137" s="1"/>
      <c r="AIA137" s="1"/>
      <c r="AIB137" s="1"/>
      <c r="AIC137" s="1"/>
      <c r="AID137" s="1"/>
      <c r="AIE137" s="1"/>
      <c r="AIF137" s="1"/>
      <c r="AIG137" s="1"/>
      <c r="AIH137" s="1"/>
      <c r="AII137" s="1"/>
      <c r="AIJ137" s="1"/>
      <c r="AIK137" s="1"/>
      <c r="AIL137" s="1"/>
      <c r="AIM137" s="1"/>
      <c r="AIN137" s="1"/>
      <c r="AIO137" s="1"/>
      <c r="AIP137" s="1"/>
      <c r="AIQ137" s="1"/>
      <c r="AIR137" s="1"/>
      <c r="AIS137" s="1"/>
      <c r="AIT137" s="1"/>
      <c r="AIU137" s="1"/>
      <c r="AIV137" s="1"/>
      <c r="AIW137" s="1"/>
      <c r="AIX137" s="1"/>
      <c r="AIY137" s="1"/>
      <c r="AIZ137" s="1"/>
      <c r="AJA137" s="1"/>
      <c r="AJB137" s="1"/>
      <c r="AJC137" s="1"/>
      <c r="AJD137" s="1"/>
      <c r="AJE137" s="1"/>
      <c r="AJF137" s="1"/>
      <c r="AJG137" s="1"/>
      <c r="AJH137" s="1"/>
      <c r="AJI137" s="1"/>
      <c r="AJJ137" s="1"/>
      <c r="AJK137" s="1"/>
      <c r="AJL137" s="1"/>
      <c r="AJM137" s="1"/>
      <c r="AJN137" s="1"/>
      <c r="AJO137" s="1"/>
      <c r="AJP137" s="1"/>
      <c r="AJQ137" s="1"/>
      <c r="AJR137" s="1"/>
      <c r="AJS137" s="1"/>
      <c r="AJT137" s="1"/>
      <c r="AJU137" s="1"/>
      <c r="AJV137" s="1"/>
      <c r="AJW137" s="1"/>
      <c r="AJX137" s="1"/>
      <c r="AJY137" s="1"/>
      <c r="AJZ137" s="1"/>
      <c r="AKA137" s="1"/>
      <c r="AKB137" s="1"/>
      <c r="AKC137" s="1"/>
      <c r="AKD137" s="1"/>
      <c r="AKE137" s="1"/>
      <c r="AKF137" s="1"/>
      <c r="AKG137" s="1"/>
      <c r="AKH137" s="1"/>
      <c r="AKI137" s="1"/>
      <c r="AKJ137" s="1"/>
      <c r="AKK137" s="1"/>
      <c r="AKL137" s="1"/>
      <c r="AKM137" s="1"/>
      <c r="AKN137" s="1"/>
      <c r="AKO137" s="1"/>
      <c r="AKP137" s="1"/>
      <c r="AKQ137" s="1"/>
      <c r="AKR137" s="1"/>
      <c r="AKS137" s="1"/>
      <c r="AKT137" s="1"/>
      <c r="AKU137" s="1"/>
      <c r="AKV137" s="1"/>
      <c r="AKW137" s="1"/>
      <c r="AKX137" s="1"/>
      <c r="AKY137" s="1"/>
      <c r="AKZ137" s="1"/>
      <c r="ALA137" s="1"/>
      <c r="ALB137" s="1"/>
      <c r="ALC137" s="1"/>
      <c r="ALD137" s="1"/>
      <c r="ALE137" s="1"/>
      <c r="ALF137" s="1"/>
      <c r="ALG137" s="1"/>
      <c r="ALH137" s="1"/>
      <c r="ALI137" s="1"/>
      <c r="ALJ137" s="1"/>
      <c r="ALK137" s="1"/>
      <c r="ALL137" s="1"/>
      <c r="ALM137" s="1"/>
      <c r="ALN137" s="1"/>
      <c r="ALO137" s="1"/>
      <c r="ALP137" s="1"/>
      <c r="ALQ137" s="1"/>
      <c r="ALR137" s="1"/>
      <c r="ALS137" s="1"/>
      <c r="ALT137" s="1"/>
      <c r="ALU137" s="1"/>
      <c r="ALV137" s="1"/>
      <c r="ALW137" s="1"/>
      <c r="ALX137" s="1"/>
      <c r="ALY137" s="1"/>
      <c r="ALZ137" s="1"/>
      <c r="AMA137" s="1"/>
      <c r="AMB137" s="1"/>
      <c r="AMC137" s="1"/>
      <c r="AMD137" s="1"/>
      <c r="AME137" s="1"/>
      <c r="AMF137" s="1"/>
      <c r="AMG137" s="1"/>
      <c r="AMH137" s="1"/>
      <c r="AMI137" s="1"/>
      <c r="AMJ137" s="1"/>
      <c r="AMK137" s="1"/>
      <c r="AML137" s="1"/>
      <c r="AMM137" s="1"/>
      <c r="AMN137" s="1"/>
      <c r="AMO137" s="1"/>
      <c r="AMP137" s="1"/>
      <c r="AMQ137" s="1"/>
      <c r="AMR137" s="1"/>
      <c r="AMS137" s="1"/>
      <c r="AMT137" s="1"/>
      <c r="AMU137" s="1"/>
      <c r="AMV137" s="1"/>
      <c r="AMW137" s="1"/>
      <c r="AMX137" s="1"/>
      <c r="AMY137" s="1"/>
      <c r="AMZ137" s="1"/>
      <c r="ANA137" s="1"/>
      <c r="ANB137" s="1"/>
    </row>
    <row r="138" spans="1:1042" s="20" customFormat="1" ht="14" x14ac:dyDescent="0.3">
      <c r="B138" s="207"/>
      <c r="C138" s="190"/>
      <c r="D138" s="53"/>
      <c r="E138" s="54"/>
      <c r="F138" s="54"/>
      <c r="G138" s="54"/>
      <c r="H138" s="54"/>
      <c r="I138" s="54"/>
      <c r="J138" s="54"/>
      <c r="K138" s="54"/>
      <c r="L138" s="54"/>
      <c r="M138" s="54"/>
      <c r="N138" s="54"/>
      <c r="O138" s="54"/>
      <c r="P138" s="54"/>
      <c r="Q138" s="54"/>
      <c r="R138" s="54"/>
      <c r="S138" s="54"/>
      <c r="T138" s="54"/>
      <c r="U138" s="54"/>
      <c r="V138" s="54"/>
      <c r="W138" s="54"/>
      <c r="X138" s="55"/>
    </row>
    <row r="139" spans="1:1042" s="20" customFormat="1" ht="14" x14ac:dyDescent="0.3">
      <c r="B139" s="97"/>
      <c r="C139" s="21"/>
      <c r="D139" s="27"/>
      <c r="E139" s="22"/>
      <c r="F139" s="22"/>
      <c r="G139" s="22"/>
      <c r="H139" s="22"/>
      <c r="I139" s="22"/>
      <c r="J139" s="22"/>
      <c r="K139" s="22"/>
      <c r="L139" s="22"/>
      <c r="M139" s="22"/>
      <c r="N139" s="22"/>
      <c r="O139" s="22"/>
      <c r="P139" s="22"/>
      <c r="Q139" s="22"/>
      <c r="R139" s="22"/>
      <c r="S139" s="22"/>
      <c r="T139" s="22"/>
      <c r="U139" s="22"/>
      <c r="V139" s="22"/>
      <c r="W139" s="22"/>
    </row>
    <row r="140" spans="1:1042" s="20" customFormat="1" ht="23" customHeight="1" x14ac:dyDescent="0.3">
      <c r="B140" s="56" t="s">
        <v>116</v>
      </c>
      <c r="C140" s="56"/>
      <c r="D140" s="57"/>
      <c r="E140" s="58"/>
      <c r="F140" s="58"/>
      <c r="G140" s="58"/>
      <c r="H140" s="58"/>
      <c r="I140" s="58"/>
      <c r="J140" s="58"/>
      <c r="K140" s="58"/>
      <c r="L140" s="58"/>
      <c r="M140" s="58"/>
      <c r="N140" s="58"/>
      <c r="O140" s="58"/>
      <c r="P140" s="58"/>
      <c r="Q140" s="58"/>
      <c r="R140" s="58"/>
      <c r="S140" s="58"/>
      <c r="T140" s="58"/>
      <c r="U140" s="58"/>
      <c r="V140" s="58"/>
      <c r="W140" s="58"/>
      <c r="X140" s="59"/>
    </row>
    <row r="141" spans="1:1042" s="20" customFormat="1" ht="14" outlineLevel="1" x14ac:dyDescent="0.3">
      <c r="B141" s="208"/>
      <c r="C141" s="21"/>
      <c r="D141" s="27"/>
      <c r="E141" s="22"/>
      <c r="F141" s="22"/>
      <c r="G141" s="22"/>
      <c r="H141" s="22"/>
      <c r="I141" s="22"/>
      <c r="J141" s="22"/>
      <c r="K141" s="22"/>
      <c r="L141" s="22"/>
      <c r="M141" s="22"/>
      <c r="N141" s="22"/>
      <c r="O141" s="22"/>
      <c r="P141" s="22"/>
      <c r="Q141" s="22"/>
      <c r="R141" s="22"/>
      <c r="S141" s="22"/>
      <c r="T141" s="22"/>
      <c r="U141" s="22"/>
      <c r="V141" s="22"/>
      <c r="W141" s="22"/>
      <c r="X141" s="60"/>
    </row>
    <row r="142" spans="1:1042" s="20" customFormat="1" ht="14" outlineLevel="1" x14ac:dyDescent="0.3">
      <c r="B142" s="209"/>
      <c r="C142" s="255" t="s">
        <v>117</v>
      </c>
      <c r="D142" s="27" t="str">
        <f t="shared" ref="D142:D147" si="3">$E$14</f>
        <v/>
      </c>
      <c r="E142" s="61">
        <f>IF(E6=Dati_Riferimento!$H$6,IF(E10&gt;0,(E89+E90+E91)*E10,(E89+E90+E91)*E85),IF(E134&lt;&gt;0,IF(E10&gt;0,E134*(1/(1+E16)^E15)*E10,E134*(1/(1+E16)^E15)*E85),0))</f>
        <v>0</v>
      </c>
      <c r="F142" s="22"/>
      <c r="G142" s="61">
        <f>IF(G6=Dati_Riferimento!$H$6,IF(G10&gt;0,(G89+G90+G91)*G10,(G89+G90+G91)*G85),IF(G134&lt;&gt;0,IF(G10&gt;0,G134*(1/(1+G16)^G15)*G10,G134*(1/(1+G16)^G15)*G85),0))</f>
        <v>0</v>
      </c>
      <c r="H142" s="22"/>
      <c r="I142" s="61">
        <f>IF(I6=Dati_Riferimento!$H$6,IF(I10&gt;0,(I89+I90+I91)*I10,(I89+I90+I91)*I85),IF(I134&lt;&gt;0,IF(I10&gt;0,I134*(1/(1+I16)^I15)*I10,I134*(1/(1+I16)^I15)*I85),0))</f>
        <v>0</v>
      </c>
      <c r="J142" s="22"/>
      <c r="K142" s="61">
        <f>IF(K6=Dati_Riferimento!$H$6,IF(K10&gt;0,(K89+K90+K91)*K10,(K89+K90+K91)*K85),IF(K134&lt;&gt;0,IF(K10&gt;0,K134*(1/(1+K16)^K15)*K10,K134*(1/(1+K16)^K15)*K85),0))</f>
        <v>0</v>
      </c>
      <c r="L142" s="22"/>
      <c r="M142" s="61">
        <f>IF(M6=Dati_Riferimento!$H$6,IF(M10&gt;0,(M89+M90+M91)*M10,(M89+M90+M91)*M85),IF(M134&lt;&gt;0,IF(M10&gt;0,M134*(1/(1+M16)^M15)*M10,M134*(1/(1+M16)^M15)*M85),0))</f>
        <v>0</v>
      </c>
      <c r="N142" s="22"/>
      <c r="O142" s="61">
        <f>IF(O6=Dati_Riferimento!$H$6,IF(O10&gt;0,(O89+O90+O91)*O10,(O89+O90+O91)*O85),IF(O134&lt;&gt;0,IF(O10&gt;0,O134*(1/(1+O16)^O15)*O10,O134*(1/(1+O16)^O15)*O85),0))</f>
        <v>0</v>
      </c>
      <c r="P142" s="22"/>
      <c r="Q142" s="61">
        <f>IF(Q6=Dati_Riferimento!$H$6,IF(Q10&gt;0,(Q89+Q90+Q91)*Q10,(Q89+Q90+Q91)*Q85),IF(Q134&lt;&gt;0,IF(Q10&gt;0,Q134*(1/(1+Q16)^Q15)*Q10,Q134*(1/(1+Q16)^Q15)*Q85),0))</f>
        <v>0</v>
      </c>
      <c r="R142" s="22"/>
      <c r="S142" s="61">
        <f>IF(S6=Dati_Riferimento!$H$6,IF(S10&gt;0,(S89+S90+S91)*S10,(S89+S90+S91)*S85),IF(S134&lt;&gt;0,IF(S10&gt;0,S134*(1/(1+S16)^S15)*S10,S134*(1/(1+S16)^S15)*S85),0))</f>
        <v>0</v>
      </c>
      <c r="T142" s="22"/>
      <c r="U142" s="61">
        <f>IF(U6=Dati_Riferimento!$H$6,IF(U10&gt;0,(U89+U90+U91)*U10,(U89+U90+U91)*U85),IF(U134&lt;&gt;0,IF(U10&gt;0,U134*(1/(1+U16)^U15)*U10,U134*(1/(1+U16)^U15)*U85),0))</f>
        <v>0</v>
      </c>
      <c r="V142" s="22"/>
      <c r="W142" s="61">
        <f>IF(W6=Dati_Riferimento!$H$6,IF(W10&gt;0,(W89+W90+W91)*W10,(W89+W90+W91)*W85),IF(W134&lt;&gt;0,IF(W10&gt;0,W134*(1/(1+W16)^W15)*W10,W134*(1/(1+W16)^W15)*W85),0))</f>
        <v>0</v>
      </c>
      <c r="X142" s="60"/>
      <c r="Z142" s="172"/>
    </row>
    <row r="143" spans="1:1042" s="20" customFormat="1" ht="14" outlineLevel="1" x14ac:dyDescent="0.3">
      <c r="B143" s="209"/>
      <c r="C143" s="255" t="s">
        <v>118</v>
      </c>
      <c r="D143" s="27" t="str">
        <f t="shared" si="3"/>
        <v/>
      </c>
      <c r="E143" s="61">
        <f>IF(E10&gt;0,Calcoli!E14*E10,Calcoli!E14*E85)</f>
        <v>0</v>
      </c>
      <c r="F143" s="22"/>
      <c r="G143" s="61">
        <f>IF(G10&gt;0,Calcoli!G14*G10,Calcoli!G14*G85)</f>
        <v>0</v>
      </c>
      <c r="H143" s="22"/>
      <c r="I143" s="61">
        <f>IF(I10&gt;0,Calcoli!I14*I10,Calcoli!I14*I85)</f>
        <v>0</v>
      </c>
      <c r="J143" s="22"/>
      <c r="K143" s="61">
        <f>IF(K10&gt;0,Calcoli!K14*K10,Calcoli!K14*K85)</f>
        <v>0</v>
      </c>
      <c r="L143" s="22"/>
      <c r="M143" s="61">
        <f>IF(M10&gt;0,Calcoli!M14*M10,Calcoli!M14*M85)</f>
        <v>0</v>
      </c>
      <c r="N143" s="22"/>
      <c r="O143" s="61">
        <f>IF(O10&gt;0,Calcoli!O14*O10,Calcoli!O14*O85)</f>
        <v>0</v>
      </c>
      <c r="P143" s="22"/>
      <c r="Q143" s="61">
        <f>IF(Q10&gt;0,Calcoli!Q14*Q10,Calcoli!Q14*Q85)</f>
        <v>0</v>
      </c>
      <c r="R143" s="22"/>
      <c r="S143" s="61">
        <f>IF(S10&gt;0,Calcoli!S14*S10,Calcoli!S14*S85)</f>
        <v>0</v>
      </c>
      <c r="T143" s="22"/>
      <c r="U143" s="61">
        <f>IF(U10&gt;0,Calcoli!U14*U10,Calcoli!U14*U85)</f>
        <v>0</v>
      </c>
      <c r="V143" s="22"/>
      <c r="W143" s="61">
        <f>IF(W10&gt;0,Calcoli!W14*W10,Calcoli!W14*W85)</f>
        <v>0</v>
      </c>
      <c r="X143" s="60"/>
    </row>
    <row r="144" spans="1:1042" s="20" customFormat="1" ht="14" outlineLevel="1" x14ac:dyDescent="0.3">
      <c r="B144" s="209"/>
      <c r="C144" s="255" t="s">
        <v>119</v>
      </c>
      <c r="D144" s="27" t="str">
        <f t="shared" si="3"/>
        <v/>
      </c>
      <c r="E144" s="61">
        <f>IF(E6=Dati_Riferimento!$H$6,Calcoli!E25,Calcoli!E30)*IF(E10&gt;0,E10,E85)</f>
        <v>0</v>
      </c>
      <c r="F144" s="22"/>
      <c r="G144" s="61">
        <f>IF(G6=Dati_Riferimento!$H$6,Calcoli!G25,Calcoli!G30)*IF(G10&gt;0,G10,G85)</f>
        <v>0</v>
      </c>
      <c r="H144" s="22"/>
      <c r="I144" s="61">
        <f>IF(I6=Dati_Riferimento!$H$6,Calcoli!I25,Calcoli!I30)*IF(I10&gt;0,I10,I85)</f>
        <v>0</v>
      </c>
      <c r="J144" s="22"/>
      <c r="K144" s="61">
        <f>IF(K6=Dati_Riferimento!$H$6,Calcoli!K25,Calcoli!K30)*IF(K10&gt;0,K10,K85)</f>
        <v>0</v>
      </c>
      <c r="L144" s="22"/>
      <c r="M144" s="61">
        <f>IF(M6=Dati_Riferimento!$H$6,Calcoli!M25,Calcoli!M30)*IF(M10&gt;0,M10,M85)</f>
        <v>0</v>
      </c>
      <c r="N144" s="22"/>
      <c r="O144" s="61">
        <f>IF(O6=Dati_Riferimento!$H$6,Calcoli!O25,Calcoli!O30)*IF(O10&gt;0,O10,O85)</f>
        <v>0</v>
      </c>
      <c r="P144" s="22"/>
      <c r="Q144" s="61">
        <f>IF(Q6=Dati_Riferimento!$H$6,Calcoli!Q25,Calcoli!Q30)*IF(Q10&gt;0,Q10,Q85)</f>
        <v>0</v>
      </c>
      <c r="R144" s="22"/>
      <c r="S144" s="61">
        <f>IF(S6=Dati_Riferimento!$H$6,Calcoli!S25,Calcoli!S30)*IF(S10&gt;0,S10,S85)</f>
        <v>0</v>
      </c>
      <c r="T144" s="22"/>
      <c r="U144" s="61">
        <f>IF(U6=Dati_Riferimento!$H$6,Calcoli!U25,Calcoli!U30)*IF(U10&gt;0,U10,U85)</f>
        <v>0</v>
      </c>
      <c r="V144" s="22"/>
      <c r="W144" s="61">
        <f>IF(W6=Dati_Riferimento!$H$6,Calcoli!W25,Calcoli!W30)*IF(W10&gt;0,W10,W85)</f>
        <v>0</v>
      </c>
      <c r="X144" s="60"/>
    </row>
    <row r="145" spans="2:24" s="20" customFormat="1" ht="14" outlineLevel="1" x14ac:dyDescent="0.3">
      <c r="B145" s="209"/>
      <c r="C145" s="255" t="s">
        <v>120</v>
      </c>
      <c r="D145" s="27" t="str">
        <f t="shared" si="3"/>
        <v/>
      </c>
      <c r="E145" s="61">
        <f>IF(E10&gt;0,Calcoli!E39*E10,Calcoli!E39*E85)</f>
        <v>0</v>
      </c>
      <c r="F145" s="22"/>
      <c r="G145" s="61">
        <f>IF(G10&gt;0,Calcoli!G39*G10,Calcoli!G39*G85)</f>
        <v>0</v>
      </c>
      <c r="H145" s="22"/>
      <c r="I145" s="61">
        <f>IF(I10&gt;0,Calcoli!I39*I10,Calcoli!I39*I85)</f>
        <v>0</v>
      </c>
      <c r="J145" s="22"/>
      <c r="K145" s="61">
        <f>IF(K10&gt;0,Calcoli!K39*K10,Calcoli!K39*K85)</f>
        <v>0</v>
      </c>
      <c r="L145" s="22"/>
      <c r="M145" s="61">
        <f>IF(M10&gt;0,Calcoli!M39*M10,Calcoli!M39*M85)</f>
        <v>0</v>
      </c>
      <c r="N145" s="22"/>
      <c r="O145" s="61">
        <f>IF(O10&gt;0,Calcoli!O39*O10,Calcoli!O39*O85)</f>
        <v>0</v>
      </c>
      <c r="P145" s="22"/>
      <c r="Q145" s="61">
        <f>IF(Q10&gt;0,Calcoli!Q39*Q10,Calcoli!Q39*Q85)</f>
        <v>0</v>
      </c>
      <c r="R145" s="22"/>
      <c r="S145" s="61">
        <f>IF(S10&gt;0,Calcoli!S39*S10,Calcoli!S39*S85)</f>
        <v>0</v>
      </c>
      <c r="T145" s="22"/>
      <c r="U145" s="61">
        <f>IF(U10&gt;0,Calcoli!U39*U10,Calcoli!U39*U85)</f>
        <v>0</v>
      </c>
      <c r="V145" s="22"/>
      <c r="W145" s="61">
        <f>IF(W10&gt;0,Calcoli!W39*W10,Calcoli!W39*W85)</f>
        <v>0</v>
      </c>
      <c r="X145" s="60"/>
    </row>
    <row r="146" spans="2:24" s="20" customFormat="1" ht="14" outlineLevel="1" x14ac:dyDescent="0.3">
      <c r="B146" s="209"/>
      <c r="C146" s="255" t="s">
        <v>121</v>
      </c>
      <c r="D146" s="27" t="str">
        <f t="shared" si="3"/>
        <v/>
      </c>
      <c r="E146" s="61">
        <f>IF(E10&gt;0,Calcoli!E46*E10,Calcoli!E46*E85)</f>
        <v>0</v>
      </c>
      <c r="F146" s="22"/>
      <c r="G146" s="61">
        <f>IF(G10&gt;0,Calcoli!G46*G10,Calcoli!G46*G85)</f>
        <v>0</v>
      </c>
      <c r="H146" s="22"/>
      <c r="I146" s="61">
        <f>IF(I10&gt;0,Calcoli!I46*I10,Calcoli!I46*I85)</f>
        <v>0</v>
      </c>
      <c r="J146" s="22"/>
      <c r="K146" s="61">
        <f>IF(K10&gt;0,Calcoli!K46*K10,Calcoli!K46*K85)</f>
        <v>0</v>
      </c>
      <c r="L146" s="22"/>
      <c r="M146" s="61">
        <f>IF(M10&gt;0,Calcoli!M46*M10,Calcoli!M46*M85)</f>
        <v>0</v>
      </c>
      <c r="N146" s="22"/>
      <c r="O146" s="61">
        <f>IF(O10&gt;0,Calcoli!O46*O10,Calcoli!O46*O85)</f>
        <v>0</v>
      </c>
      <c r="P146" s="22"/>
      <c r="Q146" s="61">
        <f>IF(Q10&gt;0,Calcoli!Q46*Q10,Calcoli!Q46*Q85)</f>
        <v>0</v>
      </c>
      <c r="R146" s="22"/>
      <c r="S146" s="61">
        <f>IF(S10&gt;0,Calcoli!S46*S10,Calcoli!S46*S85)</f>
        <v>0</v>
      </c>
      <c r="T146" s="22"/>
      <c r="U146" s="61">
        <f>IF(U10&gt;0,Calcoli!U46*U10,Calcoli!U46*U85)</f>
        <v>0</v>
      </c>
      <c r="V146" s="22"/>
      <c r="W146" s="61">
        <f>IF(W10&gt;0,Calcoli!W46*W10,Calcoli!W46*W85)</f>
        <v>0</v>
      </c>
      <c r="X146" s="60"/>
    </row>
    <row r="147" spans="2:24" s="20" customFormat="1" ht="14" outlineLevel="1" x14ac:dyDescent="0.3">
      <c r="B147" s="209"/>
      <c r="C147" s="255" t="s">
        <v>122</v>
      </c>
      <c r="D147" s="27" t="str">
        <f t="shared" si="3"/>
        <v/>
      </c>
      <c r="E147" s="61">
        <f>IF(E10&gt;0,-Calcoli!E53*E10,-Calcoli!E53*E85)</f>
        <v>0</v>
      </c>
      <c r="F147" s="22"/>
      <c r="G147" s="61">
        <f>IF(G10&gt;0,-Calcoli!G53*G10,-Calcoli!G53*G85)</f>
        <v>0</v>
      </c>
      <c r="H147" s="22"/>
      <c r="I147" s="61">
        <f>IF(I10&gt;0,-Calcoli!I53*I10,-Calcoli!I53*I85)</f>
        <v>0</v>
      </c>
      <c r="J147" s="22"/>
      <c r="K147" s="61">
        <f>IF(K10&gt;0,-Calcoli!K53*K10,-Calcoli!K53*K85)</f>
        <v>0</v>
      </c>
      <c r="L147" s="22"/>
      <c r="M147" s="61">
        <f>IF(M10&gt;0,-Calcoli!M53*M10,-Calcoli!M53*M85)</f>
        <v>0</v>
      </c>
      <c r="N147" s="22"/>
      <c r="O147" s="61">
        <f>IF(O10&gt;0,-Calcoli!O53*O10,-Calcoli!O53*O85)</f>
        <v>0</v>
      </c>
      <c r="P147" s="22"/>
      <c r="Q147" s="61">
        <f>IF(Q10&gt;0,-Calcoli!Q53*Q10,-Calcoli!Q53*Q85)</f>
        <v>0</v>
      </c>
      <c r="R147" s="22"/>
      <c r="S147" s="61">
        <f>IF(S10&gt;0,-Calcoli!S53*S10,-Calcoli!S53*S85)</f>
        <v>0</v>
      </c>
      <c r="T147" s="22"/>
      <c r="U147" s="61">
        <f>IF(U10&gt;0,-Calcoli!U53*U10,-Calcoli!U53*U85)</f>
        <v>0</v>
      </c>
      <c r="V147" s="22"/>
      <c r="W147" s="61">
        <f>IF(W10&gt;0,-Calcoli!W53*W10,-Calcoli!W53*W85)</f>
        <v>0</v>
      </c>
      <c r="X147" s="60"/>
    </row>
    <row r="148" spans="2:24" s="20" customFormat="1" ht="14" outlineLevel="1" x14ac:dyDescent="0.3">
      <c r="B148" s="208"/>
      <c r="C148" s="21"/>
      <c r="D148" s="27"/>
      <c r="E148" s="22"/>
      <c r="F148" s="22"/>
      <c r="G148" s="22"/>
      <c r="H148" s="22"/>
      <c r="I148" s="22"/>
      <c r="J148" s="22"/>
      <c r="K148" s="22"/>
      <c r="L148" s="22"/>
      <c r="M148" s="22"/>
      <c r="N148" s="22"/>
      <c r="O148" s="22"/>
      <c r="P148" s="22"/>
      <c r="Q148" s="22"/>
      <c r="R148" s="22"/>
      <c r="S148" s="22"/>
      <c r="T148" s="22"/>
      <c r="U148" s="22"/>
      <c r="V148" s="22"/>
      <c r="W148" s="22"/>
      <c r="X148" s="60"/>
    </row>
    <row r="149" spans="2:24" s="20" customFormat="1" ht="19" customHeight="1" outlineLevel="1" x14ac:dyDescent="0.3">
      <c r="B149" s="210"/>
      <c r="C149" s="191" t="s">
        <v>135</v>
      </c>
      <c r="D149" s="35" t="str">
        <f>$E$14</f>
        <v/>
      </c>
      <c r="E149" s="62">
        <f>SUM(E$142:E$147)</f>
        <v>0</v>
      </c>
      <c r="F149" s="22"/>
      <c r="G149" s="62">
        <f>SUM(G$142:G$147)</f>
        <v>0</v>
      </c>
      <c r="H149" s="63"/>
      <c r="I149" s="62">
        <f>SUM(I$142:I$147)</f>
        <v>0</v>
      </c>
      <c r="J149" s="63"/>
      <c r="K149" s="62">
        <f>SUM(K$142:K$147)</f>
        <v>0</v>
      </c>
      <c r="L149" s="63"/>
      <c r="M149" s="62">
        <f>SUM(M$142:M$147)</f>
        <v>0</v>
      </c>
      <c r="N149" s="63"/>
      <c r="O149" s="62">
        <f>SUM(O$142:O$147)</f>
        <v>0</v>
      </c>
      <c r="P149" s="63"/>
      <c r="Q149" s="62">
        <f>SUM(Q$142:Q$147)</f>
        <v>0</v>
      </c>
      <c r="R149" s="63"/>
      <c r="S149" s="62">
        <f>SUM(S$142:S$147)</f>
        <v>0</v>
      </c>
      <c r="T149" s="63"/>
      <c r="U149" s="62">
        <f>SUM(U$142:U$147)</f>
        <v>0</v>
      </c>
      <c r="V149" s="63"/>
      <c r="W149" s="62">
        <f>SUM(W$142:W$147)</f>
        <v>0</v>
      </c>
      <c r="X149" s="60"/>
    </row>
    <row r="150" spans="2:24" s="20" customFormat="1" ht="14" outlineLevel="1" x14ac:dyDescent="0.3">
      <c r="B150" s="208"/>
      <c r="D150" s="27"/>
      <c r="E150" s="63"/>
      <c r="F150" s="22"/>
      <c r="G150" s="63"/>
      <c r="H150" s="63"/>
      <c r="I150" s="63"/>
      <c r="J150" s="63"/>
      <c r="K150" s="63"/>
      <c r="L150" s="63"/>
      <c r="M150" s="63"/>
      <c r="N150" s="63"/>
      <c r="O150" s="63"/>
      <c r="P150" s="63"/>
      <c r="Q150" s="63"/>
      <c r="R150" s="63"/>
      <c r="S150" s="63"/>
      <c r="T150" s="63"/>
      <c r="U150" s="63"/>
      <c r="V150" s="63"/>
      <c r="W150" s="63"/>
      <c r="X150" s="60"/>
    </row>
    <row r="151" spans="2:24" s="20" customFormat="1" ht="19" customHeight="1" outlineLevel="1" x14ac:dyDescent="0.3">
      <c r="B151" s="211"/>
      <c r="C151" s="192" t="s">
        <v>136</v>
      </c>
      <c r="D151" s="27" t="s">
        <v>2</v>
      </c>
      <c r="E151" s="64">
        <f>IF(E10&gt;0,Calcoli!E12*E15*E10,Calcoli!E12*E15*E85)</f>
        <v>0</v>
      </c>
      <c r="F151" s="22"/>
      <c r="G151" s="64">
        <f>IF(G10&gt;0,Calcoli!G12*G15*G10,Calcoli!G12*G15*G85)</f>
        <v>0</v>
      </c>
      <c r="H151" s="63"/>
      <c r="I151" s="64">
        <f>IF(I10&gt;0,Calcoli!I12*I15*I10,Calcoli!I12*I15*I85)</f>
        <v>0</v>
      </c>
      <c r="J151" s="63"/>
      <c r="K151" s="64">
        <f>IF(K10&gt;0,Calcoli!K12*K15*K10,Calcoli!K12*K15*K85)</f>
        <v>0</v>
      </c>
      <c r="L151" s="63"/>
      <c r="M151" s="64">
        <f>IF(M10&gt;0,Calcoli!M12*M15*M10,Calcoli!M12*M15*M85)</f>
        <v>0</v>
      </c>
      <c r="N151" s="63"/>
      <c r="O151" s="64">
        <f>IF(O10&gt;0,Calcoli!O12*O15*O10,Calcoli!O12*O15*O85)</f>
        <v>0</v>
      </c>
      <c r="P151" s="63"/>
      <c r="Q151" s="64">
        <f>IF(Q10&gt;0,Calcoli!Q12*Q15*Q10,Calcoli!Q12*Q15*Q85)</f>
        <v>0</v>
      </c>
      <c r="R151" s="63"/>
      <c r="S151" s="64">
        <f>IF(S10&gt;0,Calcoli!S12*S15*S10,Calcoli!S12*S15*S85)</f>
        <v>0</v>
      </c>
      <c r="T151" s="63"/>
      <c r="U151" s="64">
        <f>IF(U10&gt;0,Calcoli!U12*U15*U10,Calcoli!U12*U15*U85)</f>
        <v>0</v>
      </c>
      <c r="V151" s="63"/>
      <c r="W151" s="64">
        <f>IF(W10&gt;0,Calcoli!W12*W15*W10,Calcoli!W12*W15*W85)</f>
        <v>0</v>
      </c>
      <c r="X151" s="60"/>
    </row>
    <row r="152" spans="2:24" s="20" customFormat="1" ht="18" customHeight="1" outlineLevel="1" x14ac:dyDescent="0.3">
      <c r="B152" s="211"/>
      <c r="C152" s="280" t="s">
        <v>137</v>
      </c>
      <c r="D152" s="27" t="s">
        <v>3</v>
      </c>
      <c r="E152" s="64">
        <f>IF(E$77="",E$151*E$75,E$151*E$77)</f>
        <v>0</v>
      </c>
      <c r="F152" s="22"/>
      <c r="G152" s="64">
        <f>IF(G$77="",G$151*G$75,G$151*G$77)</f>
        <v>0</v>
      </c>
      <c r="H152" s="63"/>
      <c r="I152" s="64">
        <f>IF(I$77="",I$151*I$75,I$151*I$77)</f>
        <v>0</v>
      </c>
      <c r="J152" s="63"/>
      <c r="K152" s="64">
        <f>IF(K$77="",K$151*K$75,K$151*K$77)</f>
        <v>0</v>
      </c>
      <c r="L152" s="63"/>
      <c r="M152" s="64">
        <f>IF(M$77="",M$151*M$75,M$151*M$77)</f>
        <v>0</v>
      </c>
      <c r="N152" s="63"/>
      <c r="O152" s="64">
        <f>IF(O$77="",O$151*O$75,O$151*O$77)</f>
        <v>0</v>
      </c>
      <c r="P152" s="63"/>
      <c r="Q152" s="64">
        <f>IF(Q$77="",Q$151*Q$75,Q$151*Q$77)</f>
        <v>0</v>
      </c>
      <c r="R152" s="63"/>
      <c r="S152" s="64">
        <f>IF(S$77="",S$151*S$75,S$151*S$77)</f>
        <v>0</v>
      </c>
      <c r="T152" s="63"/>
      <c r="U152" s="64">
        <f>IF(U$77="",U$151*U$75,U$151*U$77)</f>
        <v>0</v>
      </c>
      <c r="V152" s="63"/>
      <c r="W152" s="64">
        <f>IF(W$77="",W$151*W$75,W$151*W$77)</f>
        <v>0</v>
      </c>
      <c r="X152" s="60"/>
    </row>
    <row r="153" spans="2:24" s="20" customFormat="1" ht="14" x14ac:dyDescent="0.3">
      <c r="B153" s="208"/>
      <c r="C153" s="21"/>
      <c r="D153" s="27"/>
      <c r="E153" s="65"/>
      <c r="F153" s="22"/>
      <c r="G153" s="22"/>
      <c r="H153" s="22"/>
      <c r="I153" s="22"/>
      <c r="J153" s="22"/>
      <c r="K153" s="22"/>
      <c r="L153" s="22"/>
      <c r="M153" s="22"/>
      <c r="N153" s="22"/>
      <c r="O153" s="22"/>
      <c r="P153" s="22"/>
      <c r="Q153" s="22"/>
      <c r="R153" s="22"/>
      <c r="S153" s="22"/>
      <c r="T153" s="22"/>
      <c r="U153" s="22"/>
      <c r="V153" s="22"/>
      <c r="W153" s="22"/>
      <c r="X153" s="60"/>
    </row>
    <row r="154" spans="2:24" s="20" customFormat="1" ht="14" outlineLevel="1" x14ac:dyDescent="0.3">
      <c r="B154" s="208"/>
      <c r="C154" s="21"/>
      <c r="D154" s="27"/>
      <c r="E154" s="65"/>
      <c r="F154" s="22"/>
      <c r="G154" s="22"/>
      <c r="H154" s="22"/>
      <c r="I154" s="22"/>
      <c r="J154" s="22"/>
      <c r="K154" s="22"/>
      <c r="L154" s="22"/>
      <c r="M154" s="22"/>
      <c r="N154" s="22"/>
      <c r="O154" s="22"/>
      <c r="P154" s="22"/>
      <c r="Q154" s="22"/>
      <c r="R154" s="22"/>
      <c r="S154" s="22"/>
      <c r="T154" s="22"/>
      <c r="U154" s="22"/>
      <c r="V154" s="22"/>
      <c r="W154" s="22"/>
      <c r="X154" s="60"/>
    </row>
    <row r="155" spans="2:24" s="20" customFormat="1" ht="14" outlineLevel="1" x14ac:dyDescent="0.3">
      <c r="B155" s="209"/>
      <c r="C155" s="185" t="s">
        <v>123</v>
      </c>
      <c r="D155" s="145" t="str">
        <f t="shared" ref="D155:D160" si="4">$E$14</f>
        <v/>
      </c>
      <c r="E155" s="61">
        <f>SUM(E142:W142)</f>
        <v>0</v>
      </c>
      <c r="F155" s="22"/>
      <c r="G155" s="248"/>
      <c r="H155" s="248"/>
      <c r="I155" s="248"/>
      <c r="J155" s="248"/>
      <c r="K155" s="248"/>
      <c r="L155" s="248"/>
      <c r="M155" s="248"/>
      <c r="N155" s="248"/>
      <c r="O155" s="248"/>
      <c r="P155" s="248"/>
      <c r="Q155" s="248"/>
      <c r="R155" s="248"/>
      <c r="S155" s="248"/>
      <c r="T155" s="248"/>
      <c r="U155" s="248"/>
      <c r="V155" s="248"/>
      <c r="W155" s="248"/>
      <c r="X155" s="60"/>
    </row>
    <row r="156" spans="2:24" s="20" customFormat="1" ht="14" outlineLevel="1" x14ac:dyDescent="0.3">
      <c r="B156" s="209"/>
      <c r="C156" s="185" t="s">
        <v>124</v>
      </c>
      <c r="D156" s="145" t="str">
        <f t="shared" si="4"/>
        <v/>
      </c>
      <c r="E156" s="61">
        <f>SUM(E143:W143)</f>
        <v>0</v>
      </c>
      <c r="F156" s="22"/>
      <c r="G156" s="248"/>
      <c r="H156" s="248"/>
      <c r="I156" s="248"/>
      <c r="J156" s="248"/>
      <c r="K156" s="248"/>
      <c r="L156" s="248"/>
      <c r="M156" s="248"/>
      <c r="N156" s="248"/>
      <c r="O156" s="248"/>
      <c r="P156" s="248"/>
      <c r="Q156" s="248"/>
      <c r="R156" s="248"/>
      <c r="S156" s="248"/>
      <c r="T156" s="248"/>
      <c r="U156" s="248"/>
      <c r="V156" s="248"/>
      <c r="W156" s="248"/>
      <c r="X156" s="60"/>
    </row>
    <row r="157" spans="2:24" s="20" customFormat="1" ht="14" outlineLevel="1" x14ac:dyDescent="0.3">
      <c r="B157" s="209"/>
      <c r="C157" s="185" t="s">
        <v>125</v>
      </c>
      <c r="D157" s="145" t="str">
        <f t="shared" si="4"/>
        <v/>
      </c>
      <c r="E157" s="61">
        <f t="shared" ref="E157:E160" si="5">SUM(E144:W144)</f>
        <v>0</v>
      </c>
      <c r="F157" s="22"/>
      <c r="G157" s="248"/>
      <c r="H157" s="248"/>
      <c r="I157" s="248"/>
      <c r="J157" s="248"/>
      <c r="K157" s="248"/>
      <c r="L157" s="248"/>
      <c r="M157" s="248"/>
      <c r="N157" s="248"/>
      <c r="O157" s="248"/>
      <c r="P157" s="248"/>
      <c r="Q157" s="248"/>
      <c r="R157" s="248"/>
      <c r="S157" s="248"/>
      <c r="T157" s="248"/>
      <c r="U157" s="248"/>
      <c r="V157" s="248"/>
      <c r="W157" s="248"/>
      <c r="X157" s="60"/>
    </row>
    <row r="158" spans="2:24" s="20" customFormat="1" ht="14" outlineLevel="1" x14ac:dyDescent="0.3">
      <c r="B158" s="209"/>
      <c r="C158" s="185" t="s">
        <v>126</v>
      </c>
      <c r="D158" s="145" t="str">
        <f t="shared" si="4"/>
        <v/>
      </c>
      <c r="E158" s="61">
        <f t="shared" si="5"/>
        <v>0</v>
      </c>
      <c r="F158" s="22"/>
      <c r="G158" s="248"/>
      <c r="H158" s="248"/>
      <c r="I158" s="248"/>
      <c r="J158" s="248"/>
      <c r="K158" s="248"/>
      <c r="L158" s="248"/>
      <c r="M158" s="248"/>
      <c r="N158" s="248"/>
      <c r="O158" s="248"/>
      <c r="P158" s="248"/>
      <c r="Q158" s="248"/>
      <c r="R158" s="248"/>
      <c r="S158" s="248"/>
      <c r="T158" s="248"/>
      <c r="U158" s="248"/>
      <c r="V158" s="248"/>
      <c r="W158" s="248"/>
      <c r="X158" s="60"/>
    </row>
    <row r="159" spans="2:24" s="20" customFormat="1" ht="14" outlineLevel="1" x14ac:dyDescent="0.3">
      <c r="B159" s="209"/>
      <c r="C159" s="185" t="s">
        <v>127</v>
      </c>
      <c r="D159" s="145" t="str">
        <f t="shared" si="4"/>
        <v/>
      </c>
      <c r="E159" s="61">
        <f t="shared" si="5"/>
        <v>0</v>
      </c>
      <c r="F159" s="22"/>
      <c r="G159" s="248"/>
      <c r="H159" s="248"/>
      <c r="I159" s="248"/>
      <c r="J159" s="248"/>
      <c r="K159" s="248"/>
      <c r="L159" s="248"/>
      <c r="M159" s="248"/>
      <c r="N159" s="248"/>
      <c r="O159" s="248"/>
      <c r="P159" s="248"/>
      <c r="Q159" s="248"/>
      <c r="R159" s="248"/>
      <c r="S159" s="248"/>
      <c r="T159" s="248"/>
      <c r="U159" s="248"/>
      <c r="V159" s="248"/>
      <c r="W159" s="248"/>
      <c r="X159" s="60"/>
    </row>
    <row r="160" spans="2:24" s="20" customFormat="1" ht="14" outlineLevel="1" x14ac:dyDescent="0.3">
      <c r="B160" s="209"/>
      <c r="C160" s="185" t="s">
        <v>128</v>
      </c>
      <c r="D160" s="145" t="str">
        <f t="shared" si="4"/>
        <v/>
      </c>
      <c r="E160" s="61">
        <f t="shared" si="5"/>
        <v>0</v>
      </c>
      <c r="F160" s="22"/>
      <c r="G160" s="248"/>
      <c r="H160" s="248"/>
      <c r="I160" s="248"/>
      <c r="J160" s="248"/>
      <c r="K160" s="248"/>
      <c r="L160" s="248"/>
      <c r="M160" s="248"/>
      <c r="N160" s="248"/>
      <c r="O160" s="248"/>
      <c r="P160" s="248"/>
      <c r="Q160" s="248"/>
      <c r="R160" s="248"/>
      <c r="S160" s="248"/>
      <c r="T160" s="248"/>
      <c r="U160" s="248"/>
      <c r="V160" s="248"/>
      <c r="W160" s="248"/>
      <c r="X160" s="60"/>
    </row>
    <row r="161" spans="2:24" s="20" customFormat="1" ht="14" outlineLevel="1" x14ac:dyDescent="0.3">
      <c r="B161" s="208"/>
      <c r="C161" s="21"/>
      <c r="D161" s="145"/>
      <c r="E161" s="22"/>
      <c r="F161" s="22"/>
      <c r="G161" s="248"/>
      <c r="H161" s="248"/>
      <c r="I161" s="248"/>
      <c r="J161" s="248"/>
      <c r="K161" s="248"/>
      <c r="L161" s="248"/>
      <c r="M161" s="248"/>
      <c r="N161" s="248"/>
      <c r="O161" s="248"/>
      <c r="P161" s="248"/>
      <c r="Q161" s="248"/>
      <c r="R161" s="248"/>
      <c r="S161" s="248"/>
      <c r="T161" s="248"/>
      <c r="U161" s="248"/>
      <c r="V161" s="248"/>
      <c r="W161" s="248"/>
      <c r="X161" s="60"/>
    </row>
    <row r="162" spans="2:24" s="20" customFormat="1" ht="19" customHeight="1" outlineLevel="1" x14ac:dyDescent="0.3">
      <c r="B162" s="210"/>
      <c r="C162" s="191" t="s">
        <v>138</v>
      </c>
      <c r="D162" s="241" t="str">
        <f>$E$14</f>
        <v/>
      </c>
      <c r="E162" s="251">
        <f>SUM(E149:W149)</f>
        <v>0</v>
      </c>
      <c r="F162" s="22"/>
      <c r="G162" s="249"/>
      <c r="H162" s="249"/>
      <c r="I162" s="249"/>
      <c r="J162" s="249"/>
      <c r="K162" s="249"/>
      <c r="L162" s="249"/>
      <c r="M162" s="249"/>
      <c r="N162" s="249"/>
      <c r="O162" s="249"/>
      <c r="P162" s="249"/>
      <c r="Q162" s="249"/>
      <c r="R162" s="249"/>
      <c r="S162" s="249"/>
      <c r="T162" s="249"/>
      <c r="U162" s="249"/>
      <c r="V162" s="249"/>
      <c r="W162" s="249"/>
      <c r="X162" s="60"/>
    </row>
    <row r="163" spans="2:24" s="20" customFormat="1" ht="14" x14ac:dyDescent="0.3">
      <c r="B163" s="208"/>
      <c r="D163" s="145"/>
      <c r="E163" s="63"/>
      <c r="F163" s="22"/>
      <c r="G163" s="249"/>
      <c r="H163" s="249"/>
      <c r="I163" s="249"/>
      <c r="J163" s="249"/>
      <c r="K163" s="249"/>
      <c r="L163" s="249"/>
      <c r="M163" s="249"/>
      <c r="N163" s="249"/>
      <c r="O163" s="249"/>
      <c r="P163" s="249"/>
      <c r="Q163" s="249"/>
      <c r="R163" s="249"/>
      <c r="S163" s="249"/>
      <c r="T163" s="249"/>
      <c r="U163" s="249"/>
      <c r="V163" s="249"/>
      <c r="W163" s="249"/>
      <c r="X163" s="60"/>
    </row>
    <row r="164" spans="2:24" s="20" customFormat="1" ht="19" customHeight="1" outlineLevel="1" x14ac:dyDescent="0.3">
      <c r="B164" s="211"/>
      <c r="C164" s="192" t="s">
        <v>139</v>
      </c>
      <c r="D164" s="145" t="s">
        <v>2</v>
      </c>
      <c r="E164" s="250">
        <f>SUM(E151:W151)</f>
        <v>0</v>
      </c>
      <c r="F164" s="22"/>
      <c r="G164" s="249"/>
      <c r="H164" s="249"/>
      <c r="I164" s="249"/>
      <c r="J164" s="249"/>
      <c r="K164" s="249"/>
      <c r="L164" s="249"/>
      <c r="M164" s="249"/>
      <c r="N164" s="249"/>
      <c r="O164" s="249"/>
      <c r="P164" s="249"/>
      <c r="Q164" s="249"/>
      <c r="R164" s="249"/>
      <c r="S164" s="249"/>
      <c r="T164" s="249"/>
      <c r="U164" s="249"/>
      <c r="V164" s="249"/>
      <c r="W164" s="249"/>
      <c r="X164" s="60"/>
    </row>
    <row r="165" spans="2:24" s="20" customFormat="1" ht="18" customHeight="1" outlineLevel="1" x14ac:dyDescent="0.3">
      <c r="B165" s="211"/>
      <c r="C165" s="280" t="s">
        <v>140</v>
      </c>
      <c r="D165" s="145" t="s">
        <v>3</v>
      </c>
      <c r="E165" s="250">
        <f>SUM(E152:W152)</f>
        <v>0</v>
      </c>
      <c r="F165" s="22"/>
      <c r="G165" s="249"/>
      <c r="H165" s="249"/>
      <c r="I165" s="249"/>
      <c r="J165" s="249"/>
      <c r="K165" s="249"/>
      <c r="L165" s="249"/>
      <c r="M165" s="249"/>
      <c r="N165" s="249"/>
      <c r="O165" s="249"/>
      <c r="P165" s="249"/>
      <c r="Q165" s="249"/>
      <c r="R165" s="249"/>
      <c r="S165" s="249"/>
      <c r="T165" s="249"/>
      <c r="U165" s="249"/>
      <c r="V165" s="249"/>
      <c r="W165" s="249"/>
      <c r="X165" s="60"/>
    </row>
    <row r="166" spans="2:24" ht="14" customHeight="1" x14ac:dyDescent="0.3">
      <c r="B166" s="212"/>
      <c r="C166" s="213"/>
      <c r="D166" s="66"/>
      <c r="E166" s="67"/>
      <c r="F166" s="67"/>
      <c r="G166" s="67"/>
      <c r="H166" s="67"/>
      <c r="I166" s="67"/>
      <c r="J166" s="67"/>
      <c r="K166" s="67"/>
      <c r="L166" s="67"/>
      <c r="M166" s="67"/>
      <c r="N166" s="67"/>
      <c r="O166" s="67"/>
      <c r="P166" s="67"/>
      <c r="Q166" s="67"/>
      <c r="R166" s="67"/>
      <c r="S166" s="67"/>
      <c r="T166" s="67"/>
      <c r="U166" s="67"/>
      <c r="V166" s="67"/>
      <c r="W166" s="67"/>
      <c r="X166" s="68"/>
    </row>
  </sheetData>
  <conditionalFormatting sqref="E85">
    <cfRule type="expression" dxfId="125" priority="56">
      <formula>E$10&lt;&gt;""</formula>
    </cfRule>
  </conditionalFormatting>
  <conditionalFormatting sqref="G85">
    <cfRule type="expression" dxfId="124" priority="43">
      <formula>G$10&lt;&gt;""</formula>
    </cfRule>
  </conditionalFormatting>
  <conditionalFormatting sqref="I85">
    <cfRule type="expression" dxfId="123" priority="42">
      <formula>I$10&lt;&gt;""</formula>
    </cfRule>
  </conditionalFormatting>
  <conditionalFormatting sqref="K85">
    <cfRule type="expression" dxfId="122" priority="41">
      <formula>K$10&lt;&gt;""</formula>
    </cfRule>
  </conditionalFormatting>
  <conditionalFormatting sqref="M85">
    <cfRule type="expression" dxfId="121" priority="40">
      <formula>M$10&lt;&gt;""</formula>
    </cfRule>
  </conditionalFormatting>
  <conditionalFormatting sqref="O85">
    <cfRule type="expression" dxfId="120" priority="39">
      <formula>O$10&lt;&gt;""</formula>
    </cfRule>
  </conditionalFormatting>
  <conditionalFormatting sqref="Q85">
    <cfRule type="expression" dxfId="119" priority="38">
      <formula>Q$10&lt;&gt;""</formula>
    </cfRule>
  </conditionalFormatting>
  <conditionalFormatting sqref="S85">
    <cfRule type="expression" dxfId="118" priority="37">
      <formula>S$10&lt;&gt;""</formula>
    </cfRule>
  </conditionalFormatting>
  <conditionalFormatting sqref="U85">
    <cfRule type="expression" dxfId="117" priority="36">
      <formula>U$10&lt;&gt;""</formula>
    </cfRule>
  </conditionalFormatting>
  <conditionalFormatting sqref="W85">
    <cfRule type="expression" dxfId="116" priority="35">
      <formula>W$10&lt;&gt;""</formula>
    </cfRule>
  </conditionalFormatting>
  <pageMargins left="0.59027777777777801" right="0.59027777777777801" top="0.39374999999999999" bottom="0.78749999999999998" header="0.51180555555555496" footer="0.51180555555555496"/>
  <pageSetup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41" id="{00000000-000E-0000-0100-000001000000}">
            <xm:f>E$6=Dati_Riferimento!$H$7</xm:f>
            <x14:dxf>
              <font>
                <color auto="1"/>
              </font>
              <fill>
                <patternFill>
                  <bgColor theme="1" tint="0.499984740745262"/>
                </patternFill>
              </fill>
            </x14:dxf>
          </x14:cfRule>
          <xm:sqref>E89:E92 E95:E98 E101:E110 E23:E24 E27:E30 E33:E43</xm:sqref>
        </x14:conditionalFormatting>
        <x14:conditionalFormatting xmlns:xm="http://schemas.microsoft.com/office/excel/2006/main">
          <x14:cfRule type="expression" priority="140" id="{C8193D5B-96B6-5E44-BF24-62F3C9120C23}">
            <xm:f>E$6=Dati_Riferimento!$H$6</xm:f>
            <x14:dxf>
              <font>
                <color auto="1"/>
              </font>
              <fill>
                <patternFill>
                  <bgColor theme="1" tint="0.499984740745262"/>
                </patternFill>
              </fill>
            </x14:dxf>
          </x14:cfRule>
          <xm:sqref>E46:E65 E113:E134</xm:sqref>
        </x14:conditionalFormatting>
        <x14:conditionalFormatting xmlns:xm="http://schemas.microsoft.com/office/excel/2006/main">
          <x14:cfRule type="expression" priority="139" id="{E1907351-32B1-5B4E-9C52-7C198F2E7766}">
            <xm:f>E$8=Dati_Riferimento!$H$21</xm:f>
            <x14:dxf>
              <font>
                <color auto="1"/>
              </font>
              <fill>
                <patternFill>
                  <bgColor theme="1" tint="0.499984740745262"/>
                </patternFill>
              </fill>
            </x14:dxf>
          </x14:cfRule>
          <xm:sqref>E24 E28:E30 E96:E98</xm:sqref>
        </x14:conditionalFormatting>
        <x14:conditionalFormatting xmlns:xm="http://schemas.microsoft.com/office/excel/2006/main">
          <x14:cfRule type="expression" priority="129" id="{30880D56-D040-7840-9BF2-B8E1DB0FB8C1}">
            <xm:f>E$7=Dati_Riferimento!$H$15</xm:f>
            <x14:dxf>
              <font>
                <color auto="1"/>
              </font>
              <fill>
                <patternFill>
                  <bgColor theme="1" tint="0.499984740745262"/>
                </patternFill>
              </fill>
            </x14:dxf>
          </x14:cfRule>
          <xm:sqref>E23:E24 E27:E30 E46:E65 E95:E98 E114:E133</xm:sqref>
        </x14:conditionalFormatting>
        <x14:conditionalFormatting xmlns:xm="http://schemas.microsoft.com/office/excel/2006/main">
          <x14:cfRule type="expression" priority="128" id="{F5E5EFDA-8A8C-BE42-9F42-79F9E46570C2}">
            <xm:f>G$6=Dati_Riferimento!$H$7</xm:f>
            <x14:dxf>
              <font>
                <color auto="1"/>
              </font>
              <fill>
                <patternFill>
                  <bgColor theme="1" tint="0.499984740745262"/>
                </patternFill>
              </fill>
            </x14:dxf>
          </x14:cfRule>
          <xm:sqref>G35:G43</xm:sqref>
        </x14:conditionalFormatting>
        <x14:conditionalFormatting xmlns:xm="http://schemas.microsoft.com/office/excel/2006/main">
          <x14:cfRule type="expression" priority="127" id="{F80D88E4-ECF3-F140-9400-3175D579031C}">
            <xm:f>G$6=Dati_Riferimento!$H$6</xm:f>
            <x14:dxf>
              <font>
                <color auto="1"/>
              </font>
              <fill>
                <patternFill>
                  <bgColor theme="1" tint="0.499984740745262"/>
                </patternFill>
              </fill>
            </x14:dxf>
          </x14:cfRule>
          <xm:sqref>G46:G65</xm:sqref>
        </x14:conditionalFormatting>
        <x14:conditionalFormatting xmlns:xm="http://schemas.microsoft.com/office/excel/2006/main">
          <x14:cfRule type="expression" priority="125" id="{FA77AB4B-7E08-AF4A-B7D9-B37FE789C1E5}">
            <xm:f>G$7=Dati_Riferimento!$H$15</xm:f>
            <x14:dxf>
              <font>
                <color auto="1"/>
              </font>
              <fill>
                <patternFill>
                  <bgColor theme="1" tint="0.499984740745262"/>
                </patternFill>
              </fill>
            </x14:dxf>
          </x14:cfRule>
          <xm:sqref>G46:G65</xm:sqref>
        </x14:conditionalFormatting>
        <x14:conditionalFormatting xmlns:xm="http://schemas.microsoft.com/office/excel/2006/main">
          <x14:cfRule type="expression" priority="124" id="{72DFC10B-B5BB-6347-A0D2-99AD4EE820B5}">
            <xm:f>I$6=Dati_Riferimento!$H$7</xm:f>
            <x14:dxf>
              <font>
                <color auto="1"/>
              </font>
              <fill>
                <patternFill>
                  <bgColor theme="1" tint="0.499984740745262"/>
                </patternFill>
              </fill>
            </x14:dxf>
          </x14:cfRule>
          <xm:sqref>I33:I43</xm:sqref>
        </x14:conditionalFormatting>
        <x14:conditionalFormatting xmlns:xm="http://schemas.microsoft.com/office/excel/2006/main">
          <x14:cfRule type="expression" priority="123" id="{C90874EC-D98C-A148-B87C-2815F4CE3C3F}">
            <xm:f>I$6=Dati_Riferimento!$H$6</xm:f>
            <x14:dxf>
              <font>
                <color auto="1"/>
              </font>
              <fill>
                <patternFill>
                  <bgColor theme="1" tint="0.499984740745262"/>
                </patternFill>
              </fill>
            </x14:dxf>
          </x14:cfRule>
          <xm:sqref>I48:I65</xm:sqref>
        </x14:conditionalFormatting>
        <x14:conditionalFormatting xmlns:xm="http://schemas.microsoft.com/office/excel/2006/main">
          <x14:cfRule type="expression" priority="121" id="{48C3C915-D5DD-C943-9151-7C5482B713C7}">
            <xm:f>I$7=Dati_Riferimento!$H$15</xm:f>
            <x14:dxf>
              <font>
                <color auto="1"/>
              </font>
              <fill>
                <patternFill>
                  <bgColor theme="1" tint="0.499984740745262"/>
                </patternFill>
              </fill>
            </x14:dxf>
          </x14:cfRule>
          <xm:sqref>I48:I65</xm:sqref>
        </x14:conditionalFormatting>
        <x14:conditionalFormatting xmlns:xm="http://schemas.microsoft.com/office/excel/2006/main">
          <x14:cfRule type="expression" priority="120" id="{5E3FE9B3-082B-F040-ADB9-4B578E356C0F}">
            <xm:f>K$6=Dati_Riferimento!$H$7</xm:f>
            <x14:dxf>
              <font>
                <color auto="1"/>
              </font>
              <fill>
                <patternFill>
                  <bgColor theme="1" tint="0.499984740745262"/>
                </patternFill>
              </fill>
            </x14:dxf>
          </x14:cfRule>
          <xm:sqref>K33:K43 K23:K24 K27:K30</xm:sqref>
        </x14:conditionalFormatting>
        <x14:conditionalFormatting xmlns:xm="http://schemas.microsoft.com/office/excel/2006/main">
          <x14:cfRule type="expression" priority="119" id="{2EC3AD26-7D2C-EB43-AE36-F8AA0B7EBE92}">
            <xm:f>K$6=Dati_Riferimento!$H$6</xm:f>
            <x14:dxf>
              <font>
                <color auto="1"/>
              </font>
              <fill>
                <patternFill>
                  <bgColor theme="1" tint="0.499984740745262"/>
                </patternFill>
              </fill>
            </x14:dxf>
          </x14:cfRule>
          <xm:sqref>K48:K65</xm:sqref>
        </x14:conditionalFormatting>
        <x14:conditionalFormatting xmlns:xm="http://schemas.microsoft.com/office/excel/2006/main">
          <x14:cfRule type="expression" priority="118" id="{F1B8A024-4DE7-A24F-8A52-F2504C10F511}">
            <xm:f>K$8=Dati_Riferimento!$H$21</xm:f>
            <x14:dxf>
              <font>
                <color auto="1"/>
              </font>
              <fill>
                <patternFill>
                  <bgColor theme="1" tint="0.499984740745262"/>
                </patternFill>
              </fill>
            </x14:dxf>
          </x14:cfRule>
          <xm:sqref>K24 K28:K30</xm:sqref>
        </x14:conditionalFormatting>
        <x14:conditionalFormatting xmlns:xm="http://schemas.microsoft.com/office/excel/2006/main">
          <x14:cfRule type="expression" priority="117" id="{2D6F6464-AB29-724D-845C-A2826B2D1D27}">
            <xm:f>K$7=Dati_Riferimento!$H$15</xm:f>
            <x14:dxf>
              <font>
                <color auto="1"/>
              </font>
              <fill>
                <patternFill>
                  <bgColor theme="1" tint="0.499984740745262"/>
                </patternFill>
              </fill>
            </x14:dxf>
          </x14:cfRule>
          <xm:sqref>K23:K24 K27:K30 K48:K65</xm:sqref>
        </x14:conditionalFormatting>
        <x14:conditionalFormatting xmlns:xm="http://schemas.microsoft.com/office/excel/2006/main">
          <x14:cfRule type="expression" priority="116" id="{D8317751-35FD-1940-8CBA-50A79C11A6F7}">
            <xm:f>M$6=Dati_Riferimento!$H$7</xm:f>
            <x14:dxf>
              <font>
                <color auto="1"/>
              </font>
              <fill>
                <patternFill>
                  <bgColor theme="1" tint="0.499984740745262"/>
                </patternFill>
              </fill>
            </x14:dxf>
          </x14:cfRule>
          <xm:sqref>M37:M43 M23:M24 M27:M30</xm:sqref>
        </x14:conditionalFormatting>
        <x14:conditionalFormatting xmlns:xm="http://schemas.microsoft.com/office/excel/2006/main">
          <x14:cfRule type="expression" priority="115" id="{6D0E54AC-C66F-DE46-B70A-D53C996965FE}">
            <xm:f>M$6=Dati_Riferimento!$H$6</xm:f>
            <x14:dxf>
              <font>
                <color auto="1"/>
              </font>
              <fill>
                <patternFill>
                  <bgColor theme="1" tint="0.499984740745262"/>
                </patternFill>
              </fill>
            </x14:dxf>
          </x14:cfRule>
          <xm:sqref>M46:M65</xm:sqref>
        </x14:conditionalFormatting>
        <x14:conditionalFormatting xmlns:xm="http://schemas.microsoft.com/office/excel/2006/main">
          <x14:cfRule type="expression" priority="114" id="{06E8780D-9B3D-3F48-A379-A42620E9113B}">
            <xm:f>M$8=Dati_Riferimento!$H$21</xm:f>
            <x14:dxf>
              <font>
                <color auto="1"/>
              </font>
              <fill>
                <patternFill>
                  <bgColor theme="1" tint="0.499984740745262"/>
                </patternFill>
              </fill>
            </x14:dxf>
          </x14:cfRule>
          <xm:sqref>M24 M28:M30</xm:sqref>
        </x14:conditionalFormatting>
        <x14:conditionalFormatting xmlns:xm="http://schemas.microsoft.com/office/excel/2006/main">
          <x14:cfRule type="expression" priority="113" id="{B1B1C7E7-D2BD-D748-9F99-BFD20F403DAD}">
            <xm:f>M$7=Dati_Riferimento!$H$15</xm:f>
            <x14:dxf>
              <font>
                <color auto="1"/>
              </font>
              <fill>
                <patternFill>
                  <bgColor theme="1" tint="0.499984740745262"/>
                </patternFill>
              </fill>
            </x14:dxf>
          </x14:cfRule>
          <xm:sqref>M23:M24 M27:M30 M46:M65</xm:sqref>
        </x14:conditionalFormatting>
        <x14:conditionalFormatting xmlns:xm="http://schemas.microsoft.com/office/excel/2006/main">
          <x14:cfRule type="expression" priority="112" id="{9598D4B8-48BE-8B45-95E5-6F97070E1CF8}">
            <xm:f>O$6=Dati_Riferimento!$H$7</xm:f>
            <x14:dxf>
              <font>
                <color auto="1"/>
              </font>
              <fill>
                <patternFill>
                  <bgColor theme="1" tint="0.499984740745262"/>
                </patternFill>
              </fill>
            </x14:dxf>
          </x14:cfRule>
          <xm:sqref>O33:O43 O23:O24 O27:O30</xm:sqref>
        </x14:conditionalFormatting>
        <x14:conditionalFormatting xmlns:xm="http://schemas.microsoft.com/office/excel/2006/main">
          <x14:cfRule type="expression" priority="111" id="{36CC7188-CF16-D947-8DC5-FFF94436F803}">
            <xm:f>O$6=Dati_Riferimento!$H$6</xm:f>
            <x14:dxf>
              <font>
                <color auto="1"/>
              </font>
              <fill>
                <patternFill>
                  <bgColor theme="1" tint="0.499984740745262"/>
                </patternFill>
              </fill>
            </x14:dxf>
          </x14:cfRule>
          <xm:sqref>O48:O65</xm:sqref>
        </x14:conditionalFormatting>
        <x14:conditionalFormatting xmlns:xm="http://schemas.microsoft.com/office/excel/2006/main">
          <x14:cfRule type="expression" priority="110" id="{7AB6F565-6A42-B648-897F-26A7A89C3C74}">
            <xm:f>O$8=Dati_Riferimento!$H$21</xm:f>
            <x14:dxf>
              <font>
                <color auto="1"/>
              </font>
              <fill>
                <patternFill>
                  <bgColor theme="1" tint="0.499984740745262"/>
                </patternFill>
              </fill>
            </x14:dxf>
          </x14:cfRule>
          <xm:sqref>O24 O28:O30</xm:sqref>
        </x14:conditionalFormatting>
        <x14:conditionalFormatting xmlns:xm="http://schemas.microsoft.com/office/excel/2006/main">
          <x14:cfRule type="expression" priority="109" id="{65A44388-7C6F-6243-B460-A5D04181E3D8}">
            <xm:f>O$7=Dati_Riferimento!$H$15</xm:f>
            <x14:dxf>
              <font>
                <color auto="1"/>
              </font>
              <fill>
                <patternFill>
                  <bgColor theme="1" tint="0.499984740745262"/>
                </patternFill>
              </fill>
            </x14:dxf>
          </x14:cfRule>
          <xm:sqref>O23:O24 O27:O30 O48:O65</xm:sqref>
        </x14:conditionalFormatting>
        <x14:conditionalFormatting xmlns:xm="http://schemas.microsoft.com/office/excel/2006/main">
          <x14:cfRule type="expression" priority="108" id="{AB4DBBF6-DD3C-E841-A492-BE2684763E3A}">
            <xm:f>Q$6=Dati_Riferimento!$H$7</xm:f>
            <x14:dxf>
              <font>
                <color auto="1"/>
              </font>
              <fill>
                <patternFill>
                  <bgColor theme="1" tint="0.499984740745262"/>
                </patternFill>
              </fill>
            </x14:dxf>
          </x14:cfRule>
          <xm:sqref>Q36:Q43</xm:sqref>
        </x14:conditionalFormatting>
        <x14:conditionalFormatting xmlns:xm="http://schemas.microsoft.com/office/excel/2006/main">
          <x14:cfRule type="expression" priority="107" id="{492EDD2F-A17E-3149-858A-21A0FDDCE15E}">
            <xm:f>Q$6=Dati_Riferimento!$H$6</xm:f>
            <x14:dxf>
              <font>
                <color auto="1"/>
              </font>
              <fill>
                <patternFill>
                  <bgColor theme="1" tint="0.499984740745262"/>
                </patternFill>
              </fill>
            </x14:dxf>
          </x14:cfRule>
          <xm:sqref>Q46:Q65</xm:sqref>
        </x14:conditionalFormatting>
        <x14:conditionalFormatting xmlns:xm="http://schemas.microsoft.com/office/excel/2006/main">
          <x14:cfRule type="expression" priority="105" id="{47E06D1B-A4E5-BB49-80D2-E2C2D309BCC9}">
            <xm:f>Q$7=Dati_Riferimento!$H$15</xm:f>
            <x14:dxf>
              <font>
                <color auto="1"/>
              </font>
              <fill>
                <patternFill>
                  <bgColor theme="1" tint="0.499984740745262"/>
                </patternFill>
              </fill>
            </x14:dxf>
          </x14:cfRule>
          <xm:sqref>Q46:Q65</xm:sqref>
        </x14:conditionalFormatting>
        <x14:conditionalFormatting xmlns:xm="http://schemas.microsoft.com/office/excel/2006/main">
          <x14:cfRule type="expression" priority="104" id="{970FEE0F-6E52-2546-96CD-0A7EFD301BF6}">
            <xm:f>S$6=Dati_Riferimento!$H$7</xm:f>
            <x14:dxf>
              <font>
                <color auto="1"/>
              </font>
              <fill>
                <patternFill>
                  <bgColor theme="1" tint="0.499984740745262"/>
                </patternFill>
              </fill>
            </x14:dxf>
          </x14:cfRule>
          <xm:sqref>S33:S43 S23:S24 S27:S30</xm:sqref>
        </x14:conditionalFormatting>
        <x14:conditionalFormatting xmlns:xm="http://schemas.microsoft.com/office/excel/2006/main">
          <x14:cfRule type="expression" priority="103" id="{FFCD9BBD-90BB-2F46-ADDA-F8A6D6431486}">
            <xm:f>S$6=Dati_Riferimento!$H$6</xm:f>
            <x14:dxf>
              <font>
                <color auto="1"/>
              </font>
              <fill>
                <patternFill>
                  <bgColor theme="1" tint="0.499984740745262"/>
                </patternFill>
              </fill>
            </x14:dxf>
          </x14:cfRule>
          <xm:sqref>S46:S65</xm:sqref>
        </x14:conditionalFormatting>
        <x14:conditionalFormatting xmlns:xm="http://schemas.microsoft.com/office/excel/2006/main">
          <x14:cfRule type="expression" priority="102" id="{45CCEEC6-053D-EB41-99CC-D46B474E55B4}">
            <xm:f>S$8=Dati_Riferimento!$H$21</xm:f>
            <x14:dxf>
              <font>
                <color auto="1"/>
              </font>
              <fill>
                <patternFill>
                  <bgColor theme="1" tint="0.499984740745262"/>
                </patternFill>
              </fill>
            </x14:dxf>
          </x14:cfRule>
          <xm:sqref>S24 S28:S30</xm:sqref>
        </x14:conditionalFormatting>
        <x14:conditionalFormatting xmlns:xm="http://schemas.microsoft.com/office/excel/2006/main">
          <x14:cfRule type="expression" priority="101" id="{BF842310-E388-A049-BAE6-9E33B14DB94E}">
            <xm:f>S$7=Dati_Riferimento!$H$15</xm:f>
            <x14:dxf>
              <font>
                <color auto="1"/>
              </font>
              <fill>
                <patternFill>
                  <bgColor theme="1" tint="0.499984740745262"/>
                </patternFill>
              </fill>
            </x14:dxf>
          </x14:cfRule>
          <xm:sqref>S23:S24 S27:S30 S46:S65</xm:sqref>
        </x14:conditionalFormatting>
        <x14:conditionalFormatting xmlns:xm="http://schemas.microsoft.com/office/excel/2006/main">
          <x14:cfRule type="expression" priority="100" id="{E5598134-8150-8F4B-A534-F057A2376F6B}">
            <xm:f>U$6=Dati_Riferimento!$H$7</xm:f>
            <x14:dxf>
              <font>
                <color auto="1"/>
              </font>
              <fill>
                <patternFill>
                  <bgColor theme="1" tint="0.499984740745262"/>
                </patternFill>
              </fill>
            </x14:dxf>
          </x14:cfRule>
          <xm:sqref>U36:U43 U23:U24 U27:U30</xm:sqref>
        </x14:conditionalFormatting>
        <x14:conditionalFormatting xmlns:xm="http://schemas.microsoft.com/office/excel/2006/main">
          <x14:cfRule type="expression" priority="99" id="{DD3B77FE-F2E1-624E-9B54-F3107C6AAAA7}">
            <xm:f>U$6=Dati_Riferimento!$H$6</xm:f>
            <x14:dxf>
              <font>
                <color auto="1"/>
              </font>
              <fill>
                <patternFill>
                  <bgColor theme="1" tint="0.499984740745262"/>
                </patternFill>
              </fill>
            </x14:dxf>
          </x14:cfRule>
          <xm:sqref>U46:U65</xm:sqref>
        </x14:conditionalFormatting>
        <x14:conditionalFormatting xmlns:xm="http://schemas.microsoft.com/office/excel/2006/main">
          <x14:cfRule type="expression" priority="98" id="{E68B72FD-F205-B342-8D61-848EE767CA83}">
            <xm:f>U$8=Dati_Riferimento!$H$21</xm:f>
            <x14:dxf>
              <font>
                <color auto="1"/>
              </font>
              <fill>
                <patternFill>
                  <bgColor theme="1" tint="0.499984740745262"/>
                </patternFill>
              </fill>
            </x14:dxf>
          </x14:cfRule>
          <xm:sqref>U24 U28:U30</xm:sqref>
        </x14:conditionalFormatting>
        <x14:conditionalFormatting xmlns:xm="http://schemas.microsoft.com/office/excel/2006/main">
          <x14:cfRule type="expression" priority="97" id="{A375D92A-F018-7E44-BF6D-10E70DFEA83B}">
            <xm:f>U$7=Dati_Riferimento!$H$15</xm:f>
            <x14:dxf>
              <font>
                <color auto="1"/>
              </font>
              <fill>
                <patternFill>
                  <bgColor theme="1" tint="0.499984740745262"/>
                </patternFill>
              </fill>
            </x14:dxf>
          </x14:cfRule>
          <xm:sqref>U23:U24 U27:U30 U46:U65</xm:sqref>
        </x14:conditionalFormatting>
        <x14:conditionalFormatting xmlns:xm="http://schemas.microsoft.com/office/excel/2006/main">
          <x14:cfRule type="expression" priority="96" id="{C8FD7B1F-1B3B-864E-871B-084D2B932040}">
            <xm:f>W$6=Dati_Riferimento!$H$7</xm:f>
            <x14:dxf>
              <font>
                <color auto="1"/>
              </font>
              <fill>
                <patternFill>
                  <bgColor theme="1" tint="0.499984740745262"/>
                </patternFill>
              </fill>
            </x14:dxf>
          </x14:cfRule>
          <xm:sqref>W33:W43 W23:W24 W27:W30</xm:sqref>
        </x14:conditionalFormatting>
        <x14:conditionalFormatting xmlns:xm="http://schemas.microsoft.com/office/excel/2006/main">
          <x14:cfRule type="expression" priority="95" id="{CC38CF09-BEBF-0448-BE1D-9E9AB7DFDC1F}">
            <xm:f>W$6=Dati_Riferimento!$H$6</xm:f>
            <x14:dxf>
              <font>
                <color auto="1"/>
              </font>
              <fill>
                <patternFill>
                  <bgColor theme="1" tint="0.499984740745262"/>
                </patternFill>
              </fill>
            </x14:dxf>
          </x14:cfRule>
          <xm:sqref>W46:W65</xm:sqref>
        </x14:conditionalFormatting>
        <x14:conditionalFormatting xmlns:xm="http://schemas.microsoft.com/office/excel/2006/main">
          <x14:cfRule type="expression" priority="94" id="{8CCD2217-2CA0-F24E-8F54-9552C0C8EC75}">
            <xm:f>W$8=Dati_Riferimento!$H$21</xm:f>
            <x14:dxf>
              <font>
                <color auto="1"/>
              </font>
              <fill>
                <patternFill>
                  <bgColor theme="1" tint="0.499984740745262"/>
                </patternFill>
              </fill>
            </x14:dxf>
          </x14:cfRule>
          <xm:sqref>W24 W28:W30</xm:sqref>
        </x14:conditionalFormatting>
        <x14:conditionalFormatting xmlns:xm="http://schemas.microsoft.com/office/excel/2006/main">
          <x14:cfRule type="expression" priority="93" id="{FA591CC7-96A6-FE42-9A57-52871F6263E2}">
            <xm:f>W$7=Dati_Riferimento!$H$15</xm:f>
            <x14:dxf>
              <font>
                <color auto="1"/>
              </font>
              <fill>
                <patternFill>
                  <bgColor theme="1" tint="0.499984740745262"/>
                </patternFill>
              </fill>
            </x14:dxf>
          </x14:cfRule>
          <xm:sqref>W23:W24 W27:W30 W46:W65</xm:sqref>
        </x14:conditionalFormatting>
        <x14:conditionalFormatting xmlns:xm="http://schemas.microsoft.com/office/excel/2006/main">
          <x14:cfRule type="expression" priority="92" id="{CAC4A7FF-00D9-BF42-A27E-C8082A4381F9}">
            <xm:f>G$6=Dati_Riferimento!$H$7</xm:f>
            <x14:dxf>
              <font>
                <color auto="1"/>
              </font>
              <fill>
                <patternFill>
                  <bgColor theme="1" tint="0.499984740745262"/>
                </patternFill>
              </fill>
            </x14:dxf>
          </x14:cfRule>
          <xm:sqref>G89:G92 G95:G98 G101:G110</xm:sqref>
        </x14:conditionalFormatting>
        <x14:conditionalFormatting xmlns:xm="http://schemas.microsoft.com/office/excel/2006/main">
          <x14:cfRule type="expression" priority="91" id="{B3D78828-EB6A-AD4C-9493-5552B1A9AD5D}">
            <xm:f>G$6=Dati_Riferimento!$H$6</xm:f>
            <x14:dxf>
              <font>
                <color auto="1"/>
              </font>
              <fill>
                <patternFill>
                  <bgColor theme="1" tint="0.499984740745262"/>
                </patternFill>
              </fill>
            </x14:dxf>
          </x14:cfRule>
          <xm:sqref>G113:G134</xm:sqref>
        </x14:conditionalFormatting>
        <x14:conditionalFormatting xmlns:xm="http://schemas.microsoft.com/office/excel/2006/main">
          <x14:cfRule type="expression" priority="90" id="{1E34FC35-F39D-BE42-9004-A7A4973CD692}">
            <xm:f>G$8=Dati_Riferimento!$H$21</xm:f>
            <x14:dxf>
              <font>
                <color auto="1"/>
              </font>
              <fill>
                <patternFill>
                  <bgColor theme="1" tint="0.499984740745262"/>
                </patternFill>
              </fill>
            </x14:dxf>
          </x14:cfRule>
          <xm:sqref>G96:G98</xm:sqref>
        </x14:conditionalFormatting>
        <x14:conditionalFormatting xmlns:xm="http://schemas.microsoft.com/office/excel/2006/main">
          <x14:cfRule type="expression" priority="89" id="{2FC5D200-9E4D-714A-B313-ADBAF3CBF3F7}">
            <xm:f>G$7=Dati_Riferimento!$H$15</xm:f>
            <x14:dxf>
              <font>
                <color auto="1"/>
              </font>
              <fill>
                <patternFill>
                  <bgColor theme="1" tint="0.499984740745262"/>
                </patternFill>
              </fill>
            </x14:dxf>
          </x14:cfRule>
          <xm:sqref>G95:G98 G114:G133</xm:sqref>
        </x14:conditionalFormatting>
        <x14:conditionalFormatting xmlns:xm="http://schemas.microsoft.com/office/excel/2006/main">
          <x14:cfRule type="expression" priority="88" id="{12A620D3-68FE-3A40-90CC-E53673CB2876}">
            <xm:f>I$6=Dati_Riferimento!$H$7</xm:f>
            <x14:dxf>
              <font>
                <color auto="1"/>
              </font>
              <fill>
                <patternFill>
                  <bgColor theme="1" tint="0.499984740745262"/>
                </patternFill>
              </fill>
            </x14:dxf>
          </x14:cfRule>
          <xm:sqref>I89:I92 I95:I98 I101:I110</xm:sqref>
        </x14:conditionalFormatting>
        <x14:conditionalFormatting xmlns:xm="http://schemas.microsoft.com/office/excel/2006/main">
          <x14:cfRule type="expression" priority="87" id="{E9F671BB-EF77-4946-AD26-2B997B6E583B}">
            <xm:f>I$6=Dati_Riferimento!$H$6</xm:f>
            <x14:dxf>
              <font>
                <color auto="1"/>
              </font>
              <fill>
                <patternFill>
                  <bgColor theme="1" tint="0.499984740745262"/>
                </patternFill>
              </fill>
            </x14:dxf>
          </x14:cfRule>
          <xm:sqref>I113:I134</xm:sqref>
        </x14:conditionalFormatting>
        <x14:conditionalFormatting xmlns:xm="http://schemas.microsoft.com/office/excel/2006/main">
          <x14:cfRule type="expression" priority="86" id="{BCA9D954-3E3F-C540-9B1F-863DC5195D6C}">
            <xm:f>I$8=Dati_Riferimento!$H$21</xm:f>
            <x14:dxf>
              <font>
                <color auto="1"/>
              </font>
              <fill>
                <patternFill>
                  <bgColor theme="1" tint="0.499984740745262"/>
                </patternFill>
              </fill>
            </x14:dxf>
          </x14:cfRule>
          <xm:sqref>I96:I98</xm:sqref>
        </x14:conditionalFormatting>
        <x14:conditionalFormatting xmlns:xm="http://schemas.microsoft.com/office/excel/2006/main">
          <x14:cfRule type="expression" priority="85" id="{BC25D9F3-A257-C145-8782-F4A1B0852F0C}">
            <xm:f>I$7=Dati_Riferimento!$H$15</xm:f>
            <x14:dxf>
              <font>
                <color auto="1"/>
              </font>
              <fill>
                <patternFill>
                  <bgColor theme="1" tint="0.499984740745262"/>
                </patternFill>
              </fill>
            </x14:dxf>
          </x14:cfRule>
          <xm:sqref>I95:I98 I114:I133</xm:sqref>
        </x14:conditionalFormatting>
        <x14:conditionalFormatting xmlns:xm="http://schemas.microsoft.com/office/excel/2006/main">
          <x14:cfRule type="expression" priority="84" id="{3B6A2C51-1BCF-0845-AF3D-5B04A6B23F22}">
            <xm:f>K$6=Dati_Riferimento!$H$7</xm:f>
            <x14:dxf>
              <font>
                <color auto="1"/>
              </font>
              <fill>
                <patternFill>
                  <bgColor theme="1" tint="0.499984740745262"/>
                </patternFill>
              </fill>
            </x14:dxf>
          </x14:cfRule>
          <xm:sqref>K89:K92 K95:K98 K101:K110</xm:sqref>
        </x14:conditionalFormatting>
        <x14:conditionalFormatting xmlns:xm="http://schemas.microsoft.com/office/excel/2006/main">
          <x14:cfRule type="expression" priority="83" id="{2CB51C80-38F0-CD4C-B51C-40E2311C6025}">
            <xm:f>K$6=Dati_Riferimento!$H$6</xm:f>
            <x14:dxf>
              <font>
                <color auto="1"/>
              </font>
              <fill>
                <patternFill>
                  <bgColor theme="1" tint="0.499984740745262"/>
                </patternFill>
              </fill>
            </x14:dxf>
          </x14:cfRule>
          <xm:sqref>K113:K134</xm:sqref>
        </x14:conditionalFormatting>
        <x14:conditionalFormatting xmlns:xm="http://schemas.microsoft.com/office/excel/2006/main">
          <x14:cfRule type="expression" priority="82" id="{2F9AEDB5-7F06-504C-AB02-C2653483BED8}">
            <xm:f>K$8=Dati_Riferimento!$H$21</xm:f>
            <x14:dxf>
              <font>
                <color auto="1"/>
              </font>
              <fill>
                <patternFill>
                  <bgColor theme="1" tint="0.499984740745262"/>
                </patternFill>
              </fill>
            </x14:dxf>
          </x14:cfRule>
          <xm:sqref>K96:K98</xm:sqref>
        </x14:conditionalFormatting>
        <x14:conditionalFormatting xmlns:xm="http://schemas.microsoft.com/office/excel/2006/main">
          <x14:cfRule type="expression" priority="81" id="{0DF73A12-3EED-AD47-8891-66B18BEB8E24}">
            <xm:f>K$7=Dati_Riferimento!$H$15</xm:f>
            <x14:dxf>
              <font>
                <color auto="1"/>
              </font>
              <fill>
                <patternFill>
                  <bgColor theme="1" tint="0.499984740745262"/>
                </patternFill>
              </fill>
            </x14:dxf>
          </x14:cfRule>
          <xm:sqref>K95:K98 K114:K133</xm:sqref>
        </x14:conditionalFormatting>
        <x14:conditionalFormatting xmlns:xm="http://schemas.microsoft.com/office/excel/2006/main">
          <x14:cfRule type="expression" priority="80" id="{F64A51E9-6053-5640-8250-6950BA1A5CD6}">
            <xm:f>M$6=Dati_Riferimento!$H$7</xm:f>
            <x14:dxf>
              <font>
                <color auto="1"/>
              </font>
              <fill>
                <patternFill>
                  <bgColor theme="1" tint="0.499984740745262"/>
                </patternFill>
              </fill>
            </x14:dxf>
          </x14:cfRule>
          <xm:sqref>M89:M92 M95:M98 M101:M110</xm:sqref>
        </x14:conditionalFormatting>
        <x14:conditionalFormatting xmlns:xm="http://schemas.microsoft.com/office/excel/2006/main">
          <x14:cfRule type="expression" priority="79" id="{E26363B9-6A0C-E147-9A67-C44EFC823FC7}">
            <xm:f>M$6=Dati_Riferimento!$H$6</xm:f>
            <x14:dxf>
              <font>
                <color auto="1"/>
              </font>
              <fill>
                <patternFill>
                  <bgColor theme="1" tint="0.499984740745262"/>
                </patternFill>
              </fill>
            </x14:dxf>
          </x14:cfRule>
          <xm:sqref>M113:M134</xm:sqref>
        </x14:conditionalFormatting>
        <x14:conditionalFormatting xmlns:xm="http://schemas.microsoft.com/office/excel/2006/main">
          <x14:cfRule type="expression" priority="78" id="{0853D8A0-DF3C-454E-AE11-6BD4405802E2}">
            <xm:f>M$8=Dati_Riferimento!$H$21</xm:f>
            <x14:dxf>
              <font>
                <color auto="1"/>
              </font>
              <fill>
                <patternFill>
                  <bgColor theme="1" tint="0.499984740745262"/>
                </patternFill>
              </fill>
            </x14:dxf>
          </x14:cfRule>
          <xm:sqref>M96:M98</xm:sqref>
        </x14:conditionalFormatting>
        <x14:conditionalFormatting xmlns:xm="http://schemas.microsoft.com/office/excel/2006/main">
          <x14:cfRule type="expression" priority="77" id="{D9EE79B9-FDC4-1C43-83D5-DD0DA6A4E56F}">
            <xm:f>M$7=Dati_Riferimento!$H$15</xm:f>
            <x14:dxf>
              <font>
                <color auto="1"/>
              </font>
              <fill>
                <patternFill>
                  <bgColor theme="1" tint="0.499984740745262"/>
                </patternFill>
              </fill>
            </x14:dxf>
          </x14:cfRule>
          <xm:sqref>M95:M98 M114:M133</xm:sqref>
        </x14:conditionalFormatting>
        <x14:conditionalFormatting xmlns:xm="http://schemas.microsoft.com/office/excel/2006/main">
          <x14:cfRule type="expression" priority="76" id="{89BDC397-31A3-1543-B175-84C9773DA091}">
            <xm:f>O$6=Dati_Riferimento!$H$7</xm:f>
            <x14:dxf>
              <font>
                <color auto="1"/>
              </font>
              <fill>
                <patternFill>
                  <bgColor theme="1" tint="0.499984740745262"/>
                </patternFill>
              </fill>
            </x14:dxf>
          </x14:cfRule>
          <xm:sqref>O89:O92 O95:O98 O101:O110</xm:sqref>
        </x14:conditionalFormatting>
        <x14:conditionalFormatting xmlns:xm="http://schemas.microsoft.com/office/excel/2006/main">
          <x14:cfRule type="expression" priority="75" id="{21B5E825-7FA1-0041-9CEE-A5DA5F469E0D}">
            <xm:f>O$6=Dati_Riferimento!$H$6</xm:f>
            <x14:dxf>
              <font>
                <color auto="1"/>
              </font>
              <fill>
                <patternFill>
                  <bgColor theme="1" tint="0.499984740745262"/>
                </patternFill>
              </fill>
            </x14:dxf>
          </x14:cfRule>
          <xm:sqref>O113:O134</xm:sqref>
        </x14:conditionalFormatting>
        <x14:conditionalFormatting xmlns:xm="http://schemas.microsoft.com/office/excel/2006/main">
          <x14:cfRule type="expression" priority="74" id="{F83B5D0D-C6A3-134F-AAB1-E189036F7D5B}">
            <xm:f>O$8=Dati_Riferimento!$H$21</xm:f>
            <x14:dxf>
              <font>
                <color auto="1"/>
              </font>
              <fill>
                <patternFill>
                  <bgColor theme="1" tint="0.499984740745262"/>
                </patternFill>
              </fill>
            </x14:dxf>
          </x14:cfRule>
          <xm:sqref>O96:O98</xm:sqref>
        </x14:conditionalFormatting>
        <x14:conditionalFormatting xmlns:xm="http://schemas.microsoft.com/office/excel/2006/main">
          <x14:cfRule type="expression" priority="73" id="{A7728D78-2D55-024B-8021-852CB362B5AE}">
            <xm:f>O$7=Dati_Riferimento!$H$15</xm:f>
            <x14:dxf>
              <font>
                <color auto="1"/>
              </font>
              <fill>
                <patternFill>
                  <bgColor theme="1" tint="0.499984740745262"/>
                </patternFill>
              </fill>
            </x14:dxf>
          </x14:cfRule>
          <xm:sqref>O95:O98 O114:O133</xm:sqref>
        </x14:conditionalFormatting>
        <x14:conditionalFormatting xmlns:xm="http://schemas.microsoft.com/office/excel/2006/main">
          <x14:cfRule type="expression" priority="72" id="{E3052D4D-0A4B-CB46-8175-D17CD654E508}">
            <xm:f>Q$6=Dati_Riferimento!$H$7</xm:f>
            <x14:dxf>
              <font>
                <color auto="1"/>
              </font>
              <fill>
                <patternFill>
                  <bgColor theme="1" tint="0.499984740745262"/>
                </patternFill>
              </fill>
            </x14:dxf>
          </x14:cfRule>
          <xm:sqref>Q89:Q92 Q95:Q98 Q101:Q110</xm:sqref>
        </x14:conditionalFormatting>
        <x14:conditionalFormatting xmlns:xm="http://schemas.microsoft.com/office/excel/2006/main">
          <x14:cfRule type="expression" priority="71" id="{B9BFF100-9191-184D-B1FD-3EEAEAA5E7CF}">
            <xm:f>Q$6=Dati_Riferimento!$H$6</xm:f>
            <x14:dxf>
              <font>
                <color auto="1"/>
              </font>
              <fill>
                <patternFill>
                  <bgColor theme="1" tint="0.499984740745262"/>
                </patternFill>
              </fill>
            </x14:dxf>
          </x14:cfRule>
          <xm:sqref>Q113:Q134</xm:sqref>
        </x14:conditionalFormatting>
        <x14:conditionalFormatting xmlns:xm="http://schemas.microsoft.com/office/excel/2006/main">
          <x14:cfRule type="expression" priority="70" id="{A21972EF-2D03-F44B-9192-F81BA6089011}">
            <xm:f>Q$8=Dati_Riferimento!$H$21</xm:f>
            <x14:dxf>
              <font>
                <color auto="1"/>
              </font>
              <fill>
                <patternFill>
                  <bgColor theme="1" tint="0.499984740745262"/>
                </patternFill>
              </fill>
            </x14:dxf>
          </x14:cfRule>
          <xm:sqref>Q96:Q98</xm:sqref>
        </x14:conditionalFormatting>
        <x14:conditionalFormatting xmlns:xm="http://schemas.microsoft.com/office/excel/2006/main">
          <x14:cfRule type="expression" priority="69" id="{D6FE90D3-C96F-584C-BB88-0697EFDFE509}">
            <xm:f>Q$7=Dati_Riferimento!$H$15</xm:f>
            <x14:dxf>
              <font>
                <color auto="1"/>
              </font>
              <fill>
                <patternFill>
                  <bgColor theme="1" tint="0.499984740745262"/>
                </patternFill>
              </fill>
            </x14:dxf>
          </x14:cfRule>
          <xm:sqref>Q95:Q98 Q114:Q133</xm:sqref>
        </x14:conditionalFormatting>
        <x14:conditionalFormatting xmlns:xm="http://schemas.microsoft.com/office/excel/2006/main">
          <x14:cfRule type="expression" priority="68" id="{D625AF3D-79E8-504C-B2A2-7855A559D1B0}">
            <xm:f>S$6=Dati_Riferimento!$H$7</xm:f>
            <x14:dxf>
              <font>
                <color auto="1"/>
              </font>
              <fill>
                <patternFill>
                  <bgColor theme="1" tint="0.499984740745262"/>
                </patternFill>
              </fill>
            </x14:dxf>
          </x14:cfRule>
          <xm:sqref>S89:S92 S95:S98 S101:S110</xm:sqref>
        </x14:conditionalFormatting>
        <x14:conditionalFormatting xmlns:xm="http://schemas.microsoft.com/office/excel/2006/main">
          <x14:cfRule type="expression" priority="67" id="{425AE3A4-4F63-2941-A64E-3A0DB3C39075}">
            <xm:f>S$6=Dati_Riferimento!$H$6</xm:f>
            <x14:dxf>
              <font>
                <color auto="1"/>
              </font>
              <fill>
                <patternFill>
                  <bgColor theme="1" tint="0.499984740745262"/>
                </patternFill>
              </fill>
            </x14:dxf>
          </x14:cfRule>
          <xm:sqref>S113:S134</xm:sqref>
        </x14:conditionalFormatting>
        <x14:conditionalFormatting xmlns:xm="http://schemas.microsoft.com/office/excel/2006/main">
          <x14:cfRule type="expression" priority="66" id="{DDDB476A-FCBD-2E49-A708-71466EC965A2}">
            <xm:f>S$8=Dati_Riferimento!$H$21</xm:f>
            <x14:dxf>
              <font>
                <color auto="1"/>
              </font>
              <fill>
                <patternFill>
                  <bgColor theme="1" tint="0.499984740745262"/>
                </patternFill>
              </fill>
            </x14:dxf>
          </x14:cfRule>
          <xm:sqref>S96:S98</xm:sqref>
        </x14:conditionalFormatting>
        <x14:conditionalFormatting xmlns:xm="http://schemas.microsoft.com/office/excel/2006/main">
          <x14:cfRule type="expression" priority="65" id="{AED36198-2FF1-8745-89F3-990A6399ACCE}">
            <xm:f>S$7=Dati_Riferimento!$H$15</xm:f>
            <x14:dxf>
              <font>
                <color auto="1"/>
              </font>
              <fill>
                <patternFill>
                  <bgColor theme="1" tint="0.499984740745262"/>
                </patternFill>
              </fill>
            </x14:dxf>
          </x14:cfRule>
          <xm:sqref>S95:S98 S114:S133</xm:sqref>
        </x14:conditionalFormatting>
        <x14:conditionalFormatting xmlns:xm="http://schemas.microsoft.com/office/excel/2006/main">
          <x14:cfRule type="expression" priority="64" id="{9DEB01A6-E6CE-A446-B331-F733D31D8619}">
            <xm:f>U$6=Dati_Riferimento!$H$7</xm:f>
            <x14:dxf>
              <font>
                <color auto="1"/>
              </font>
              <fill>
                <patternFill>
                  <bgColor theme="1" tint="0.499984740745262"/>
                </patternFill>
              </fill>
            </x14:dxf>
          </x14:cfRule>
          <xm:sqref>U89:U92 U95:U98 U101:U110</xm:sqref>
        </x14:conditionalFormatting>
        <x14:conditionalFormatting xmlns:xm="http://schemas.microsoft.com/office/excel/2006/main">
          <x14:cfRule type="expression" priority="63" id="{2DC9439D-4428-414A-BB7E-62C862D626B3}">
            <xm:f>U$6=Dati_Riferimento!$H$6</xm:f>
            <x14:dxf>
              <font>
                <color auto="1"/>
              </font>
              <fill>
                <patternFill>
                  <bgColor theme="1" tint="0.499984740745262"/>
                </patternFill>
              </fill>
            </x14:dxf>
          </x14:cfRule>
          <xm:sqref>U113:U134</xm:sqref>
        </x14:conditionalFormatting>
        <x14:conditionalFormatting xmlns:xm="http://schemas.microsoft.com/office/excel/2006/main">
          <x14:cfRule type="expression" priority="62" id="{A655C7A3-440E-9E49-BD0B-B4F83094F957}">
            <xm:f>U$8=Dati_Riferimento!$H$21</xm:f>
            <x14:dxf>
              <font>
                <color auto="1"/>
              </font>
              <fill>
                <patternFill>
                  <bgColor theme="1" tint="0.499984740745262"/>
                </patternFill>
              </fill>
            </x14:dxf>
          </x14:cfRule>
          <xm:sqref>U96:U98</xm:sqref>
        </x14:conditionalFormatting>
        <x14:conditionalFormatting xmlns:xm="http://schemas.microsoft.com/office/excel/2006/main">
          <x14:cfRule type="expression" priority="61" id="{E3F08ABC-87BD-8C45-A7E3-B53C28645E61}">
            <xm:f>U$7=Dati_Riferimento!$H$15</xm:f>
            <x14:dxf>
              <font>
                <color auto="1"/>
              </font>
              <fill>
                <patternFill>
                  <bgColor theme="1" tint="0.499984740745262"/>
                </patternFill>
              </fill>
            </x14:dxf>
          </x14:cfRule>
          <xm:sqref>U95:U98 U114:U133</xm:sqref>
        </x14:conditionalFormatting>
        <x14:conditionalFormatting xmlns:xm="http://schemas.microsoft.com/office/excel/2006/main">
          <x14:cfRule type="expression" priority="60" id="{64B0E1A8-1180-C749-8240-139300D84152}">
            <xm:f>W$6=Dati_Riferimento!$H$7</xm:f>
            <x14:dxf>
              <font>
                <color auto="1"/>
              </font>
              <fill>
                <patternFill>
                  <bgColor theme="1" tint="0.499984740745262"/>
                </patternFill>
              </fill>
            </x14:dxf>
          </x14:cfRule>
          <xm:sqref>W89:W92 W95:W98 W101:W110</xm:sqref>
        </x14:conditionalFormatting>
        <x14:conditionalFormatting xmlns:xm="http://schemas.microsoft.com/office/excel/2006/main">
          <x14:cfRule type="expression" priority="59" id="{98815031-4B9A-9D4A-9677-62FADC56F743}">
            <xm:f>W$6=Dati_Riferimento!$H$6</xm:f>
            <x14:dxf>
              <font>
                <color auto="1"/>
              </font>
              <fill>
                <patternFill>
                  <bgColor theme="1" tint="0.499984740745262"/>
                </patternFill>
              </fill>
            </x14:dxf>
          </x14:cfRule>
          <xm:sqref>W113:W134</xm:sqref>
        </x14:conditionalFormatting>
        <x14:conditionalFormatting xmlns:xm="http://schemas.microsoft.com/office/excel/2006/main">
          <x14:cfRule type="expression" priority="58" id="{09D90BBC-743A-7B4A-8199-FE847FC4E0B4}">
            <xm:f>W$8=Dati_Riferimento!$H$21</xm:f>
            <x14:dxf>
              <font>
                <color auto="1"/>
              </font>
              <fill>
                <patternFill>
                  <bgColor theme="1" tint="0.499984740745262"/>
                </patternFill>
              </fill>
            </x14:dxf>
          </x14:cfRule>
          <xm:sqref>W96:W98</xm:sqref>
        </x14:conditionalFormatting>
        <x14:conditionalFormatting xmlns:xm="http://schemas.microsoft.com/office/excel/2006/main">
          <x14:cfRule type="expression" priority="57" id="{5139C7C3-29CA-714F-BA8A-EFFC30D6B54C}">
            <xm:f>W$7=Dati_Riferimento!$H$15</xm:f>
            <x14:dxf>
              <font>
                <color auto="1"/>
              </font>
              <fill>
                <patternFill>
                  <bgColor theme="1" tint="0.499984740745262"/>
                </patternFill>
              </fill>
            </x14:dxf>
          </x14:cfRule>
          <xm:sqref>W95:W98 W114:W133</xm:sqref>
        </x14:conditionalFormatting>
        <x14:conditionalFormatting xmlns:xm="http://schemas.microsoft.com/office/excel/2006/main">
          <x14:cfRule type="expression" priority="46" id="{75B0D97C-6757-534C-B0EA-CFB39F6EBAD5}">
            <xm:f>G$6=Dati_Riferimento!$H$7</xm:f>
            <x14:dxf>
              <font>
                <color auto="1"/>
              </font>
              <fill>
                <patternFill>
                  <bgColor theme="1" tint="0.499984740745262"/>
                </patternFill>
              </fill>
            </x14:dxf>
          </x14:cfRule>
          <xm:sqref>G33:G34 G23:G24 G27:G30</xm:sqref>
        </x14:conditionalFormatting>
        <x14:conditionalFormatting xmlns:xm="http://schemas.microsoft.com/office/excel/2006/main">
          <x14:cfRule type="expression" priority="45" id="{ACD38946-28E3-1F4E-A292-43F0FD4A0328}">
            <xm:f>G$8=Dati_Riferimento!$H$21</xm:f>
            <x14:dxf>
              <font>
                <color auto="1"/>
              </font>
              <fill>
                <patternFill>
                  <bgColor theme="1" tint="0.499984740745262"/>
                </patternFill>
              </fill>
            </x14:dxf>
          </x14:cfRule>
          <xm:sqref>G24 G28:G30</xm:sqref>
        </x14:conditionalFormatting>
        <x14:conditionalFormatting xmlns:xm="http://schemas.microsoft.com/office/excel/2006/main">
          <x14:cfRule type="expression" priority="44" id="{0970D1B5-0544-7748-B87F-B051CE83F58F}">
            <xm:f>G$7=Dati_Riferimento!$H$15</xm:f>
            <x14:dxf>
              <font>
                <color auto="1"/>
              </font>
              <fill>
                <patternFill>
                  <bgColor theme="1" tint="0.499984740745262"/>
                </patternFill>
              </fill>
            </x14:dxf>
          </x14:cfRule>
          <xm:sqref>G23:G24 G27:G30</xm:sqref>
        </x14:conditionalFormatting>
        <x14:conditionalFormatting xmlns:xm="http://schemas.microsoft.com/office/excel/2006/main">
          <x14:cfRule type="expression" priority="34" id="{C731CD94-BB9A-FB42-B1AD-105124AD6C80}">
            <xm:f>I$6=Dati_Riferimento!$H$7</xm:f>
            <x14:dxf>
              <font>
                <color auto="1"/>
              </font>
              <fill>
                <patternFill>
                  <bgColor theme="1" tint="0.499984740745262"/>
                </patternFill>
              </fill>
            </x14:dxf>
          </x14:cfRule>
          <xm:sqref>I23:I24 I27:I30</xm:sqref>
        </x14:conditionalFormatting>
        <x14:conditionalFormatting xmlns:xm="http://schemas.microsoft.com/office/excel/2006/main">
          <x14:cfRule type="expression" priority="33" id="{7A78A1C8-5015-CE47-BD42-59051C330337}">
            <xm:f>I$8=Dati_Riferimento!$H$21</xm:f>
            <x14:dxf>
              <font>
                <color auto="1"/>
              </font>
              <fill>
                <patternFill>
                  <bgColor theme="1" tint="0.499984740745262"/>
                </patternFill>
              </fill>
            </x14:dxf>
          </x14:cfRule>
          <xm:sqref>I24 I28:I30</xm:sqref>
        </x14:conditionalFormatting>
        <x14:conditionalFormatting xmlns:xm="http://schemas.microsoft.com/office/excel/2006/main">
          <x14:cfRule type="expression" priority="32" id="{BA8D6055-B950-3047-B686-994F04398D81}">
            <xm:f>I$7=Dati_Riferimento!$H$15</xm:f>
            <x14:dxf>
              <font>
                <color auto="1"/>
              </font>
              <fill>
                <patternFill>
                  <bgColor theme="1" tint="0.499984740745262"/>
                </patternFill>
              </fill>
            </x14:dxf>
          </x14:cfRule>
          <xm:sqref>I23:I24 I27:I30</xm:sqref>
        </x14:conditionalFormatting>
        <x14:conditionalFormatting xmlns:xm="http://schemas.microsoft.com/office/excel/2006/main">
          <x14:cfRule type="expression" priority="31" id="{8FD6C499-29CF-464D-A0EC-A76790DEE51D}">
            <xm:f>K$6=Dati_Riferimento!$H$6</xm:f>
            <x14:dxf>
              <font>
                <color auto="1"/>
              </font>
              <fill>
                <patternFill>
                  <bgColor theme="1" tint="0.499984740745262"/>
                </patternFill>
              </fill>
            </x14:dxf>
          </x14:cfRule>
          <xm:sqref>K46:K47</xm:sqref>
        </x14:conditionalFormatting>
        <x14:conditionalFormatting xmlns:xm="http://schemas.microsoft.com/office/excel/2006/main">
          <x14:cfRule type="expression" priority="30" id="{7EFA5327-66D5-4741-A0D5-98DC05E05BB8}">
            <xm:f>K$7=Dati_Riferimento!$H$15</xm:f>
            <x14:dxf>
              <font>
                <color auto="1"/>
              </font>
              <fill>
                <patternFill>
                  <bgColor theme="1" tint="0.499984740745262"/>
                </patternFill>
              </fill>
            </x14:dxf>
          </x14:cfRule>
          <xm:sqref>K46:K47</xm:sqref>
        </x14:conditionalFormatting>
        <x14:conditionalFormatting xmlns:xm="http://schemas.microsoft.com/office/excel/2006/main">
          <x14:cfRule type="expression" priority="29" id="{627C38E9-3240-D046-AAFC-FC3DF6D5EB43}">
            <xm:f>M$6=Dati_Riferimento!$H$7</xm:f>
            <x14:dxf>
              <font>
                <color auto="1"/>
              </font>
              <fill>
                <patternFill>
                  <bgColor theme="1" tint="0.499984740745262"/>
                </patternFill>
              </fill>
            </x14:dxf>
          </x14:cfRule>
          <xm:sqref>M33:M36</xm:sqref>
        </x14:conditionalFormatting>
        <x14:conditionalFormatting xmlns:xm="http://schemas.microsoft.com/office/excel/2006/main">
          <x14:cfRule type="expression" priority="28" id="{27757F5A-8A16-0842-87A8-51CB9BAF6917}">
            <xm:f>Q$6=Dati_Riferimento!$H$7</xm:f>
            <x14:dxf>
              <font>
                <color auto="1"/>
              </font>
              <fill>
                <patternFill>
                  <bgColor theme="1" tint="0.499984740745262"/>
                </patternFill>
              </fill>
            </x14:dxf>
          </x14:cfRule>
          <xm:sqref>Q33:Q35</xm:sqref>
        </x14:conditionalFormatting>
        <x14:conditionalFormatting xmlns:xm="http://schemas.microsoft.com/office/excel/2006/main">
          <x14:cfRule type="expression" priority="27" id="{A54E9280-8331-394F-8888-B41E663943F8}">
            <xm:f>Q$6=Dati_Riferimento!$H$7</xm:f>
            <x14:dxf>
              <font>
                <color auto="1"/>
              </font>
              <fill>
                <patternFill>
                  <bgColor theme="1" tint="0.499984740745262"/>
                </patternFill>
              </fill>
            </x14:dxf>
          </x14:cfRule>
          <xm:sqref>Q23:Q24 Q27:Q30</xm:sqref>
        </x14:conditionalFormatting>
        <x14:conditionalFormatting xmlns:xm="http://schemas.microsoft.com/office/excel/2006/main">
          <x14:cfRule type="expression" priority="26" id="{9FBC7ACB-9670-E743-886C-20501D034B21}">
            <xm:f>Q$8=Dati_Riferimento!$H$21</xm:f>
            <x14:dxf>
              <font>
                <color auto="1"/>
              </font>
              <fill>
                <patternFill>
                  <bgColor theme="1" tint="0.499984740745262"/>
                </patternFill>
              </fill>
            </x14:dxf>
          </x14:cfRule>
          <xm:sqref>Q24 Q28:Q30</xm:sqref>
        </x14:conditionalFormatting>
        <x14:conditionalFormatting xmlns:xm="http://schemas.microsoft.com/office/excel/2006/main">
          <x14:cfRule type="expression" priority="25" id="{D2C57840-8157-234D-B5F3-4D1C029C3955}">
            <xm:f>Q$7=Dati_Riferimento!$H$15</xm:f>
            <x14:dxf>
              <font>
                <color auto="1"/>
              </font>
              <fill>
                <patternFill>
                  <bgColor theme="1" tint="0.499984740745262"/>
                </patternFill>
              </fill>
            </x14:dxf>
          </x14:cfRule>
          <xm:sqref>Q23:Q24 Q27:Q30</xm:sqref>
        </x14:conditionalFormatting>
        <x14:conditionalFormatting xmlns:xm="http://schemas.microsoft.com/office/excel/2006/main">
          <x14:cfRule type="expression" priority="24" id="{0E81886A-8292-DA44-B47C-FC270DBFE043}">
            <xm:f>U$6=Dati_Riferimento!$H$7</xm:f>
            <x14:dxf>
              <font>
                <color auto="1"/>
              </font>
              <fill>
                <patternFill>
                  <bgColor theme="1" tint="0.499984740745262"/>
                </patternFill>
              </fill>
            </x14:dxf>
          </x14:cfRule>
          <xm:sqref>U33:U35</xm:sqref>
        </x14:conditionalFormatting>
        <x14:conditionalFormatting xmlns:xm="http://schemas.microsoft.com/office/excel/2006/main">
          <x14:cfRule type="expression" priority="23" id="{12CA1391-701F-3843-AAA2-37D61BD2766C}">
            <xm:f>O$6=Dati_Riferimento!$H$6</xm:f>
            <x14:dxf>
              <font>
                <color auto="1"/>
              </font>
              <fill>
                <patternFill>
                  <bgColor theme="1" tint="0.499984740745262"/>
                </patternFill>
              </fill>
            </x14:dxf>
          </x14:cfRule>
          <xm:sqref>O46:O47</xm:sqref>
        </x14:conditionalFormatting>
        <x14:conditionalFormatting xmlns:xm="http://schemas.microsoft.com/office/excel/2006/main">
          <x14:cfRule type="expression" priority="22" id="{A4DD4B22-4754-2D4C-A5AF-80CA0F381EBF}">
            <xm:f>O$7=Dati_Riferimento!$H$15</xm:f>
            <x14:dxf>
              <font>
                <color auto="1"/>
              </font>
              <fill>
                <patternFill>
                  <bgColor theme="1" tint="0.499984740745262"/>
                </patternFill>
              </fill>
            </x14:dxf>
          </x14:cfRule>
          <xm:sqref>O46:O47</xm:sqref>
        </x14:conditionalFormatting>
        <x14:conditionalFormatting xmlns:xm="http://schemas.microsoft.com/office/excel/2006/main">
          <x14:cfRule type="expression" priority="21" id="{7C39FF8F-8D23-1946-8564-1D9455457B0C}">
            <xm:f>I$6=Dati_Riferimento!$H$6</xm:f>
            <x14:dxf>
              <font>
                <color auto="1"/>
              </font>
              <fill>
                <patternFill>
                  <bgColor theme="1" tint="0.499984740745262"/>
                </patternFill>
              </fill>
            </x14:dxf>
          </x14:cfRule>
          <xm:sqref>I46:I47</xm:sqref>
        </x14:conditionalFormatting>
        <x14:conditionalFormatting xmlns:xm="http://schemas.microsoft.com/office/excel/2006/main">
          <x14:cfRule type="expression" priority="20" id="{D93589CB-21A7-7A44-89B8-E41827925936}">
            <xm:f>I$7=Dati_Riferimento!$H$15</xm:f>
            <x14:dxf>
              <font>
                <color auto="1"/>
              </font>
              <fill>
                <patternFill>
                  <bgColor theme="1" tint="0.499984740745262"/>
                </patternFill>
              </fill>
            </x14:dxf>
          </x14:cfRule>
          <xm:sqref>I46:I47</xm:sqref>
        </x14:conditionalFormatting>
        <x14:conditionalFormatting xmlns:xm="http://schemas.microsoft.com/office/excel/2006/main">
          <x14:cfRule type="expression" priority="19" id="{4589DB30-CDF1-3C49-A0C9-9A2E04764FE5}">
            <xm:f>E$6=Dati_Riferimento!$H$7</xm:f>
            <x14:dxf>
              <font>
                <color auto="1"/>
              </font>
              <fill>
                <patternFill>
                  <bgColor theme="1" tint="0.499984740745262"/>
                </patternFill>
              </fill>
            </x14:dxf>
          </x14:cfRule>
          <xm:sqref>E72</xm:sqref>
        </x14:conditionalFormatting>
        <x14:conditionalFormatting xmlns:xm="http://schemas.microsoft.com/office/excel/2006/main">
          <x14:cfRule type="expression" priority="9" id="{B2C4B008-313B-2841-93AD-9F39E8503907}">
            <xm:f>G$6=Dati_Riferimento!$H$7</xm:f>
            <x14:dxf>
              <font>
                <color auto="1"/>
              </font>
              <fill>
                <patternFill>
                  <bgColor theme="1" tint="0.499984740745262"/>
                </patternFill>
              </fill>
            </x14:dxf>
          </x14:cfRule>
          <xm:sqref>G72</xm:sqref>
        </x14:conditionalFormatting>
        <x14:conditionalFormatting xmlns:xm="http://schemas.microsoft.com/office/excel/2006/main">
          <x14:cfRule type="expression" priority="8" id="{4605E2BE-ACEE-0841-95CC-1055B088A863}">
            <xm:f>I$6=Dati_Riferimento!$H$7</xm:f>
            <x14:dxf>
              <font>
                <color auto="1"/>
              </font>
              <fill>
                <patternFill>
                  <bgColor theme="1" tint="0.499984740745262"/>
                </patternFill>
              </fill>
            </x14:dxf>
          </x14:cfRule>
          <xm:sqref>I72</xm:sqref>
        </x14:conditionalFormatting>
        <x14:conditionalFormatting xmlns:xm="http://schemas.microsoft.com/office/excel/2006/main">
          <x14:cfRule type="expression" priority="7" id="{237DA9E5-BF40-BB4A-8B1B-1F59A6A7ADA3}">
            <xm:f>K$6=Dati_Riferimento!$H$7</xm:f>
            <x14:dxf>
              <font>
                <color auto="1"/>
              </font>
              <fill>
                <patternFill>
                  <bgColor theme="1" tint="0.499984740745262"/>
                </patternFill>
              </fill>
            </x14:dxf>
          </x14:cfRule>
          <xm:sqref>K72</xm:sqref>
        </x14:conditionalFormatting>
        <x14:conditionalFormatting xmlns:xm="http://schemas.microsoft.com/office/excel/2006/main">
          <x14:cfRule type="expression" priority="6" id="{436E884E-847E-B241-8341-7E33D7977AAE}">
            <xm:f>M$6=Dati_Riferimento!$H$7</xm:f>
            <x14:dxf>
              <font>
                <color auto="1"/>
              </font>
              <fill>
                <patternFill>
                  <bgColor theme="1" tint="0.499984740745262"/>
                </patternFill>
              </fill>
            </x14:dxf>
          </x14:cfRule>
          <xm:sqref>M72</xm:sqref>
        </x14:conditionalFormatting>
        <x14:conditionalFormatting xmlns:xm="http://schemas.microsoft.com/office/excel/2006/main">
          <x14:cfRule type="expression" priority="5" id="{ADA7FDF1-0A33-674D-9EA2-7F245CCD213C}">
            <xm:f>O$6=Dati_Riferimento!$H$7</xm:f>
            <x14:dxf>
              <font>
                <color auto="1"/>
              </font>
              <fill>
                <patternFill>
                  <bgColor theme="1" tint="0.499984740745262"/>
                </patternFill>
              </fill>
            </x14:dxf>
          </x14:cfRule>
          <xm:sqref>O72</xm:sqref>
        </x14:conditionalFormatting>
        <x14:conditionalFormatting xmlns:xm="http://schemas.microsoft.com/office/excel/2006/main">
          <x14:cfRule type="expression" priority="4" id="{803036E9-E7A8-1246-BD70-BF328323D437}">
            <xm:f>Q$6=Dati_Riferimento!$H$7</xm:f>
            <x14:dxf>
              <font>
                <color auto="1"/>
              </font>
              <fill>
                <patternFill>
                  <bgColor theme="1" tint="0.499984740745262"/>
                </patternFill>
              </fill>
            </x14:dxf>
          </x14:cfRule>
          <xm:sqref>Q72</xm:sqref>
        </x14:conditionalFormatting>
        <x14:conditionalFormatting xmlns:xm="http://schemas.microsoft.com/office/excel/2006/main">
          <x14:cfRule type="expression" priority="3" id="{07C3A672-FBBF-CC46-B507-0610772A8556}">
            <xm:f>S$6=Dati_Riferimento!$H$7</xm:f>
            <x14:dxf>
              <font>
                <color auto="1"/>
              </font>
              <fill>
                <patternFill>
                  <bgColor theme="1" tint="0.499984740745262"/>
                </patternFill>
              </fill>
            </x14:dxf>
          </x14:cfRule>
          <xm:sqref>S72</xm:sqref>
        </x14:conditionalFormatting>
        <x14:conditionalFormatting xmlns:xm="http://schemas.microsoft.com/office/excel/2006/main">
          <x14:cfRule type="expression" priority="2" id="{21739989-A0A1-8740-B2A5-4D9873BDD3F4}">
            <xm:f>U$6=Dati_Riferimento!$H$7</xm:f>
            <x14:dxf>
              <font>
                <color auto="1"/>
              </font>
              <fill>
                <patternFill>
                  <bgColor theme="1" tint="0.499984740745262"/>
                </patternFill>
              </fill>
            </x14:dxf>
          </x14:cfRule>
          <xm:sqref>U72</xm:sqref>
        </x14:conditionalFormatting>
        <x14:conditionalFormatting xmlns:xm="http://schemas.microsoft.com/office/excel/2006/main">
          <x14:cfRule type="expression" priority="1" id="{373C5D6F-A341-E54F-8BDA-891A922EE0BD}">
            <xm:f>W$6=Dati_Riferimento!$H$7</xm:f>
            <x14:dxf>
              <font>
                <color auto="1"/>
              </font>
              <fill>
                <patternFill>
                  <bgColor theme="1" tint="0.499984740745262"/>
                </patternFill>
              </fill>
            </x14:dxf>
          </x14:cfRule>
          <xm:sqref>W72</xm:sqref>
        </x14:conditionalFormatting>
      </x14:conditionalFormattings>
    </ext>
    <ext xmlns:x14="http://schemas.microsoft.com/office/spreadsheetml/2009/9/main" uri="{CCE6A557-97BC-4b89-ADB6-D9C93CAAB3DF}">
      <x14:dataValidations xmlns:xm="http://schemas.microsoft.com/office/excel/2006/main" count="4">
        <x14:dataValidation type="list" operator="equal" allowBlank="1" showErrorMessage="1">
          <x14:formula1>
            <xm:f>Dati_Riferimento!$H$5:$H$7</xm:f>
          </x14:formula1>
          <xm:sqref>I6 S6 G6 E6 U6 K6 M6 O6 Q6 W6</xm:sqref>
        </x14:dataValidation>
        <x14:dataValidation type="list" operator="equal" allowBlank="1" showErrorMessage="1">
          <x14:formula1>
            <xm:f>Dati_Riferimento!$H$11:$H$15</xm:f>
          </x14:formula1>
          <xm:sqref>I7 S7 G7 E7 U7 K7 M7 O7 Q7 W7</xm:sqref>
        </x14:dataValidation>
        <x14:dataValidation type="list" operator="equal" allowBlank="1" showErrorMessage="1">
          <x14:formula1>
            <xm:f>Dati_Riferimento!$H$20:$H$22</xm:f>
          </x14:formula1>
          <xm:sqref>I8 S8 G8 E8 U8 K8 M8 O8 Q8 W8</xm:sqref>
        </x14:dataValidation>
        <x14:dataValidation type="list" operator="equal" allowBlank="1" showErrorMessage="1">
          <x14:formula1>
            <xm:f>Dati_Riferimento!$B$5:$B$33</xm:f>
          </x14:formula1>
          <x14:formula2>
            <xm:f>0</xm:f>
          </x14:formula2>
          <xm:sqref>E13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NB71"/>
  <sheetViews>
    <sheetView topLeftCell="D70" zoomScaleNormal="100" workbookViewId="0">
      <selection activeCell="E69" sqref="E69:G69"/>
    </sheetView>
  </sheetViews>
  <sheetFormatPr defaultColWidth="8.84375" defaultRowHeight="14" outlineLevelRow="1" outlineLevelCol="1" x14ac:dyDescent="0.3"/>
  <cols>
    <col min="1" max="2" width="3.84375" style="1" customWidth="1"/>
    <col min="3" max="3" width="74.15234375" style="1" customWidth="1"/>
    <col min="4" max="4" width="13.23046875" style="1" bestFit="1" customWidth="1"/>
    <col min="5" max="5" width="25.15234375" style="173" customWidth="1"/>
    <col min="6" max="6" width="5.15234375" style="1" customWidth="1"/>
    <col min="7" max="7" width="25.15234375" style="173" customWidth="1"/>
    <col min="8" max="8" width="5.15234375" style="1" customWidth="1" outlineLevel="1"/>
    <col min="9" max="9" width="25.15234375" style="173" customWidth="1" outlineLevel="1"/>
    <col min="10" max="10" width="5.15234375" style="1" customWidth="1" outlineLevel="1"/>
    <col min="11" max="11" width="25.15234375" style="173" customWidth="1" outlineLevel="1"/>
    <col min="12" max="12" width="5.15234375" style="1" customWidth="1" outlineLevel="1"/>
    <col min="13" max="13" width="25.15234375" style="173" customWidth="1" outlineLevel="1"/>
    <col min="14" max="14" width="5.15234375" style="1" customWidth="1" outlineLevel="1"/>
    <col min="15" max="15" width="25.15234375" style="173" customWidth="1" outlineLevel="1"/>
    <col min="16" max="16" width="5.15234375" style="1" customWidth="1" outlineLevel="1"/>
    <col min="17" max="17" width="25.15234375" style="173" customWidth="1" outlineLevel="1"/>
    <col min="18" max="18" width="5.15234375" style="1" customWidth="1" outlineLevel="1"/>
    <col min="19" max="19" width="25.15234375" style="173" customWidth="1" outlineLevel="1"/>
    <col min="20" max="20" width="5.15234375" style="1" customWidth="1" outlineLevel="1"/>
    <col min="21" max="21" width="25.15234375" style="173" customWidth="1" outlineLevel="1"/>
    <col min="22" max="22" width="5.15234375" style="1" customWidth="1" outlineLevel="1"/>
    <col min="23" max="23" width="25.15234375" style="173" customWidth="1" outlineLevel="1"/>
    <col min="24" max="24" width="5" style="1" customWidth="1"/>
    <col min="25" max="25" width="4.4609375" style="1" customWidth="1"/>
    <col min="26" max="1042" width="10.69140625" style="1" customWidth="1"/>
  </cols>
  <sheetData>
    <row r="1" spans="1:1042" s="69" customFormat="1" ht="45" customHeight="1" x14ac:dyDescent="0.3">
      <c r="B1" s="70" t="s">
        <v>141</v>
      </c>
      <c r="C1" s="70"/>
      <c r="E1" s="172"/>
      <c r="G1" s="172"/>
      <c r="I1" s="172"/>
      <c r="K1" s="172"/>
      <c r="M1" s="172"/>
      <c r="O1" s="172"/>
      <c r="Q1" s="172"/>
      <c r="S1" s="172"/>
      <c r="U1" s="172"/>
      <c r="W1" s="172"/>
    </row>
    <row r="6" spans="1:1042" ht="15.5" x14ac:dyDescent="0.3">
      <c r="B6" s="195" t="s">
        <v>142</v>
      </c>
      <c r="C6" s="195"/>
      <c r="D6" s="196"/>
      <c r="E6" s="197"/>
      <c r="F6" s="198"/>
      <c r="G6" s="197"/>
      <c r="H6" s="198"/>
      <c r="I6" s="197"/>
      <c r="J6" s="198"/>
      <c r="K6" s="197"/>
      <c r="L6" s="198"/>
      <c r="M6" s="197"/>
      <c r="N6" s="198"/>
      <c r="O6" s="197"/>
      <c r="P6" s="198"/>
      <c r="Q6" s="197"/>
      <c r="R6" s="198"/>
      <c r="S6" s="197"/>
      <c r="T6" s="198"/>
      <c r="U6" s="197"/>
      <c r="V6" s="198"/>
      <c r="W6" s="197"/>
      <c r="X6" s="199"/>
    </row>
    <row r="7" spans="1:1042" x14ac:dyDescent="0.3">
      <c r="B7" s="72"/>
      <c r="C7" s="193"/>
      <c r="D7" s="27"/>
      <c r="E7" s="174"/>
      <c r="F7" s="20"/>
      <c r="G7" s="174"/>
      <c r="H7" s="20"/>
      <c r="I7" s="174"/>
      <c r="J7" s="20"/>
      <c r="K7" s="174"/>
      <c r="L7" s="20"/>
      <c r="M7" s="174"/>
      <c r="N7" s="20"/>
      <c r="O7" s="174"/>
      <c r="P7" s="20"/>
      <c r="Q7" s="174"/>
      <c r="R7" s="20"/>
      <c r="S7" s="174"/>
      <c r="T7" s="20"/>
      <c r="U7" s="174"/>
      <c r="V7" s="20"/>
      <c r="W7" s="174"/>
      <c r="X7" s="73"/>
    </row>
    <row r="8" spans="1:1042" x14ac:dyDescent="0.3">
      <c r="B8" s="72"/>
      <c r="C8" s="185" t="s">
        <v>142</v>
      </c>
      <c r="D8" s="27"/>
      <c r="E8" s="174"/>
      <c r="F8" s="20"/>
      <c r="G8" s="174"/>
      <c r="H8" s="20"/>
      <c r="I8" s="174"/>
      <c r="J8" s="20"/>
      <c r="K8" s="174"/>
      <c r="L8" s="20"/>
      <c r="M8" s="174"/>
      <c r="N8" s="20"/>
      <c r="O8" s="174"/>
      <c r="P8" s="20"/>
      <c r="Q8" s="174"/>
      <c r="R8" s="20"/>
      <c r="S8" s="174"/>
      <c r="T8" s="20"/>
      <c r="U8" s="174"/>
      <c r="V8" s="20"/>
      <c r="W8" s="174"/>
      <c r="X8" s="73"/>
    </row>
    <row r="9" spans="1:1042" ht="14.5" x14ac:dyDescent="0.3">
      <c r="B9" s="74"/>
      <c r="C9" s="20" t="s">
        <v>54</v>
      </c>
      <c r="D9" s="27"/>
      <c r="E9" s="348" t="str">
        <f>IF(LCC_Input_Risultati!E7=Dati_Riferimento!$H$11,"",LCC_Input_Risultati!E7)</f>
        <v/>
      </c>
      <c r="F9" s="349"/>
      <c r="G9" s="348" t="str">
        <f>IF(LCC_Input_Risultati!G7=Dati_Riferimento!$H$11,"",LCC_Input_Risultati!G7)</f>
        <v/>
      </c>
      <c r="H9" s="349"/>
      <c r="I9" s="348" t="str">
        <f>IF(LCC_Input_Risultati!I7=Dati_Riferimento!$H$11,"",LCC_Input_Risultati!I7)</f>
        <v/>
      </c>
      <c r="J9" s="349"/>
      <c r="K9" s="348" t="str">
        <f>IF(LCC_Input_Risultati!K7=Dati_Riferimento!$H$11,"",LCC_Input_Risultati!K7)</f>
        <v/>
      </c>
      <c r="L9" s="349"/>
      <c r="M9" s="348" t="str">
        <f>IF(LCC_Input_Risultati!M7=Dati_Riferimento!$H$11,"",LCC_Input_Risultati!M7)</f>
        <v/>
      </c>
      <c r="N9" s="349"/>
      <c r="O9" s="348" t="str">
        <f>IF(LCC_Input_Risultati!O7=Dati_Riferimento!$H$11,"",LCC_Input_Risultati!O7)</f>
        <v/>
      </c>
      <c r="P9" s="349"/>
      <c r="Q9" s="348" t="str">
        <f>IF(LCC_Input_Risultati!Q7=Dati_Riferimento!$H$11,"",LCC_Input_Risultati!Q7)</f>
        <v/>
      </c>
      <c r="R9" s="349"/>
      <c r="S9" s="348" t="str">
        <f>IF(LCC_Input_Risultati!S7=Dati_Riferimento!$H$11,"",LCC_Input_Risultati!S7)</f>
        <v/>
      </c>
      <c r="T9" s="349"/>
      <c r="U9" s="348" t="str">
        <f>IF(LCC_Input_Risultati!U7=Dati_Riferimento!$H$11,"",LCC_Input_Risultati!U7)</f>
        <v/>
      </c>
      <c r="V9" s="349"/>
      <c r="W9" s="348" t="str">
        <f>IF(LCC_Input_Risultati!W7=Dati_Riferimento!$H$11,"",LCC_Input_Risultati!W7)</f>
        <v/>
      </c>
      <c r="X9" s="73"/>
    </row>
    <row r="10" spans="1:1042" ht="14.5" x14ac:dyDescent="0.3">
      <c r="B10" s="74"/>
      <c r="C10" s="20" t="s">
        <v>55</v>
      </c>
      <c r="D10" s="27"/>
      <c r="E10" s="348" t="str">
        <f>IF(LCC_Input_Risultati!E8=Dati_Riferimento!$H$20,"",LCC_Input_Risultati!E8)</f>
        <v/>
      </c>
      <c r="F10" s="349"/>
      <c r="G10" s="348" t="str">
        <f>IF(LCC_Input_Risultati!G8=Dati_Riferimento!$H$20,"",LCC_Input_Risultati!G8)</f>
        <v/>
      </c>
      <c r="H10" s="349"/>
      <c r="I10" s="348" t="str">
        <f>IF(LCC_Input_Risultati!I8=Dati_Riferimento!$H$20,"",LCC_Input_Risultati!I8)</f>
        <v/>
      </c>
      <c r="J10" s="349"/>
      <c r="K10" s="348" t="str">
        <f>IF(LCC_Input_Risultati!K8=Dati_Riferimento!$H$20,"",LCC_Input_Risultati!K8)</f>
        <v/>
      </c>
      <c r="L10" s="349"/>
      <c r="M10" s="348" t="str">
        <f>IF(LCC_Input_Risultati!M8=Dati_Riferimento!$H$20,"",LCC_Input_Risultati!M8)</f>
        <v/>
      </c>
      <c r="N10" s="349"/>
      <c r="O10" s="348" t="str">
        <f>IF(LCC_Input_Risultati!O8=Dati_Riferimento!$H$20,"",LCC_Input_Risultati!O8)</f>
        <v/>
      </c>
      <c r="P10" s="349"/>
      <c r="Q10" s="348" t="str">
        <f>IF(LCC_Input_Risultati!Q8=Dati_Riferimento!$H$20,"",LCC_Input_Risultati!Q8)</f>
        <v/>
      </c>
      <c r="R10" s="349"/>
      <c r="S10" s="348" t="str">
        <f>IF(LCC_Input_Risultati!S8=Dati_Riferimento!$H$20,"",LCC_Input_Risultati!S8)</f>
        <v/>
      </c>
      <c r="T10" s="349"/>
      <c r="U10" s="348" t="str">
        <f>IF(LCC_Input_Risultati!U8=Dati_Riferimento!$H$20,"",LCC_Input_Risultati!U8)</f>
        <v/>
      </c>
      <c r="V10" s="349"/>
      <c r="W10" s="348" t="str">
        <f>IF(LCC_Input_Risultati!W8=Dati_Riferimento!$H$20,"",LCC_Input_Risultati!W8)</f>
        <v/>
      </c>
      <c r="X10" s="73"/>
    </row>
    <row r="11" spans="1:1042" ht="14.5" x14ac:dyDescent="0.3">
      <c r="B11" s="74"/>
      <c r="C11" s="36" t="s">
        <v>56</v>
      </c>
      <c r="D11" s="27"/>
      <c r="E11" s="348" t="str">
        <f>IF(LCC_Input_Risultati!E9="","",LCC_Input_Risultati!E9)</f>
        <v/>
      </c>
      <c r="F11" s="349"/>
      <c r="G11" s="348" t="str">
        <f>IF(LCC_Input_Risultati!G9="","",LCC_Input_Risultati!G9)</f>
        <v/>
      </c>
      <c r="H11" s="349"/>
      <c r="I11" s="348" t="str">
        <f>IF(LCC_Input_Risultati!I9="","",LCC_Input_Risultati!I9)</f>
        <v/>
      </c>
      <c r="J11" s="349"/>
      <c r="K11" s="348" t="str">
        <f>IF(LCC_Input_Risultati!K9="","",LCC_Input_Risultati!K9)</f>
        <v/>
      </c>
      <c r="L11" s="349"/>
      <c r="M11" s="348" t="str">
        <f>IF(LCC_Input_Risultati!M9="","",LCC_Input_Risultati!M9)</f>
        <v/>
      </c>
      <c r="N11" s="349"/>
      <c r="O11" s="348" t="str">
        <f>IF(LCC_Input_Risultati!O9="","",LCC_Input_Risultati!O9)</f>
        <v/>
      </c>
      <c r="P11" s="349"/>
      <c r="Q11" s="348" t="str">
        <f>IF(LCC_Input_Risultati!Q9="","",LCC_Input_Risultati!Q9)</f>
        <v/>
      </c>
      <c r="R11" s="349"/>
      <c r="S11" s="348" t="str">
        <f>IF(LCC_Input_Risultati!S9="","",LCC_Input_Risultati!S9)</f>
        <v/>
      </c>
      <c r="T11" s="349"/>
      <c r="U11" s="348" t="str">
        <f>IF(LCC_Input_Risultati!U9="","",LCC_Input_Risultati!U9)</f>
        <v/>
      </c>
      <c r="V11" s="349"/>
      <c r="W11" s="348" t="str">
        <f>IF(LCC_Input_Risultati!W9="","",LCC_Input_Risultati!W9)</f>
        <v/>
      </c>
      <c r="X11" s="73"/>
    </row>
    <row r="12" spans="1:1042" ht="14.5" x14ac:dyDescent="0.3">
      <c r="B12" s="74"/>
      <c r="C12" s="300" t="s">
        <v>143</v>
      </c>
      <c r="D12" s="27" t="s">
        <v>129</v>
      </c>
      <c r="E12" s="350" t="str">
        <f>IF(LCC_Input_Risultati!E10="","",LCC_Input_Risultati!E10)</f>
        <v/>
      </c>
      <c r="F12" s="75"/>
      <c r="G12" s="350" t="str">
        <f>IF(LCC_Input_Risultati!G10="","",LCC_Input_Risultati!G10)</f>
        <v/>
      </c>
      <c r="H12" s="75"/>
      <c r="I12" s="350" t="str">
        <f>IF(LCC_Input_Risultati!I10="","",LCC_Input_Risultati!I10)</f>
        <v/>
      </c>
      <c r="J12" s="75"/>
      <c r="K12" s="350" t="str">
        <f>IF(LCC_Input_Risultati!K10="","",LCC_Input_Risultati!K10)</f>
        <v/>
      </c>
      <c r="L12" s="75"/>
      <c r="M12" s="350" t="str">
        <f>IF(LCC_Input_Risultati!M10="","",LCC_Input_Risultati!M10)</f>
        <v/>
      </c>
      <c r="N12" s="75"/>
      <c r="O12" s="350" t="str">
        <f>IF(LCC_Input_Risultati!O10="","",LCC_Input_Risultati!O10)</f>
        <v/>
      </c>
      <c r="P12" s="75"/>
      <c r="Q12" s="350" t="str">
        <f>IF(LCC_Input_Risultati!Q10="","",LCC_Input_Risultati!Q10)</f>
        <v/>
      </c>
      <c r="R12" s="75"/>
      <c r="S12" s="350" t="str">
        <f>IF(LCC_Input_Risultati!S10="","",LCC_Input_Risultati!S10)</f>
        <v/>
      </c>
      <c r="T12" s="75"/>
      <c r="U12" s="350" t="str">
        <f>IF(LCC_Input_Risultati!U10="","",LCC_Input_Risultati!U10)</f>
        <v/>
      </c>
      <c r="V12" s="75"/>
      <c r="W12" s="350" t="str">
        <f>IF(LCC_Input_Risultati!W10="","",LCC_Input_Risultati!W10)</f>
        <v/>
      </c>
      <c r="X12" s="73"/>
    </row>
    <row r="13" spans="1:1042" x14ac:dyDescent="0.3">
      <c r="B13" s="72"/>
      <c r="C13" s="185"/>
      <c r="D13" s="27"/>
      <c r="E13" s="174"/>
      <c r="F13" s="20"/>
      <c r="G13" s="174"/>
      <c r="H13" s="20"/>
      <c r="I13" s="174"/>
      <c r="J13" s="20"/>
      <c r="K13" s="174"/>
      <c r="L13" s="20"/>
      <c r="M13" s="174"/>
      <c r="N13" s="20"/>
      <c r="O13" s="174"/>
      <c r="P13" s="20"/>
      <c r="Q13" s="174"/>
      <c r="R13" s="20"/>
      <c r="S13" s="174"/>
      <c r="T13" s="20"/>
      <c r="U13" s="174"/>
      <c r="V13" s="20"/>
      <c r="W13" s="174"/>
      <c r="X13" s="73"/>
    </row>
    <row r="14" spans="1:1042" s="182" customFormat="1" ht="14.5" x14ac:dyDescent="0.3">
      <c r="A14" s="2"/>
      <c r="B14" s="316" t="s">
        <v>21</v>
      </c>
      <c r="C14" s="347" t="s">
        <v>144</v>
      </c>
      <c r="D14" s="37"/>
      <c r="E14" s="180"/>
      <c r="F14" s="103"/>
      <c r="G14" s="180"/>
      <c r="H14" s="103"/>
      <c r="I14" s="180"/>
      <c r="J14" s="103"/>
      <c r="K14" s="180"/>
      <c r="L14" s="103"/>
      <c r="M14" s="180"/>
      <c r="N14" s="103"/>
      <c r="O14" s="180"/>
      <c r="P14" s="103"/>
      <c r="Q14" s="180"/>
      <c r="R14" s="103"/>
      <c r="S14" s="180"/>
      <c r="T14" s="103"/>
      <c r="U14" s="180"/>
      <c r="V14" s="103"/>
      <c r="W14" s="180"/>
      <c r="X14" s="181"/>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row>
    <row r="15" spans="1:1042" s="182" customFormat="1" x14ac:dyDescent="0.3">
      <c r="A15" s="2"/>
      <c r="B15" s="74"/>
      <c r="C15" s="284" t="s">
        <v>145</v>
      </c>
      <c r="D15" s="288" t="s">
        <v>129</v>
      </c>
      <c r="E15" s="352"/>
      <c r="F15" s="353"/>
      <c r="G15" s="352"/>
      <c r="H15" s="353"/>
      <c r="I15" s="352"/>
      <c r="J15" s="353"/>
      <c r="K15" s="352"/>
      <c r="L15" s="353"/>
      <c r="M15" s="352"/>
      <c r="N15" s="353"/>
      <c r="O15" s="352"/>
      <c r="P15" s="353"/>
      <c r="Q15" s="352"/>
      <c r="R15" s="353"/>
      <c r="S15" s="352"/>
      <c r="T15" s="353"/>
      <c r="U15" s="352"/>
      <c r="V15" s="353"/>
      <c r="W15" s="352"/>
      <c r="X15" s="181"/>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row>
    <row r="16" spans="1:1042" x14ac:dyDescent="0.3">
      <c r="B16" s="76"/>
      <c r="C16" s="78"/>
      <c r="D16" s="77"/>
      <c r="E16" s="175"/>
      <c r="F16" s="78"/>
      <c r="G16" s="175"/>
      <c r="H16" s="78"/>
      <c r="I16" s="175"/>
      <c r="J16" s="78"/>
      <c r="K16" s="175"/>
      <c r="L16" s="78"/>
      <c r="M16" s="175"/>
      <c r="N16" s="78"/>
      <c r="O16" s="175"/>
      <c r="P16" s="78"/>
      <c r="Q16" s="175"/>
      <c r="R16" s="78"/>
      <c r="S16" s="175"/>
      <c r="T16" s="78"/>
      <c r="U16" s="175"/>
      <c r="V16" s="78"/>
      <c r="W16" s="175"/>
      <c r="X16" s="79"/>
    </row>
    <row r="17" spans="1:1042" ht="15.5" x14ac:dyDescent="0.3">
      <c r="B17" s="194" t="s">
        <v>146</v>
      </c>
      <c r="C17" s="194"/>
      <c r="D17" s="176"/>
      <c r="E17" s="177"/>
      <c r="F17" s="178"/>
      <c r="G17" s="177"/>
      <c r="H17" s="178"/>
      <c r="I17" s="177"/>
      <c r="J17" s="178"/>
      <c r="K17" s="177"/>
      <c r="L17" s="178"/>
      <c r="M17" s="177"/>
      <c r="N17" s="178"/>
      <c r="O17" s="177"/>
      <c r="P17" s="178"/>
      <c r="Q17" s="177"/>
      <c r="R17" s="178"/>
      <c r="S17" s="177"/>
      <c r="T17" s="178"/>
      <c r="U17" s="177"/>
      <c r="V17" s="178"/>
      <c r="W17" s="177"/>
      <c r="X17" s="179"/>
    </row>
    <row r="18" spans="1:1042" x14ac:dyDescent="0.3">
      <c r="B18" s="48"/>
      <c r="C18" s="21"/>
      <c r="D18" s="27"/>
      <c r="E18" s="174"/>
      <c r="F18" s="20"/>
      <c r="G18" s="174"/>
      <c r="H18" s="20"/>
      <c r="I18" s="174"/>
      <c r="J18" s="20"/>
      <c r="K18" s="174"/>
      <c r="L18" s="20"/>
      <c r="M18" s="174"/>
      <c r="N18" s="20"/>
      <c r="O18" s="174"/>
      <c r="P18" s="20"/>
      <c r="Q18" s="174"/>
      <c r="R18" s="20"/>
      <c r="S18" s="174"/>
      <c r="T18" s="20"/>
      <c r="U18" s="174"/>
      <c r="V18" s="20"/>
      <c r="W18" s="174"/>
      <c r="X18" s="49"/>
    </row>
    <row r="19" spans="1:1042" x14ac:dyDescent="0.3">
      <c r="B19" s="48"/>
      <c r="C19" s="286" t="s">
        <v>102</v>
      </c>
      <c r="D19" s="27"/>
      <c r="E19" s="174"/>
      <c r="F19" s="20"/>
      <c r="G19" s="174"/>
      <c r="H19" s="20"/>
      <c r="I19" s="174"/>
      <c r="J19" s="20"/>
      <c r="K19" s="174"/>
      <c r="L19" s="20"/>
      <c r="M19" s="174"/>
      <c r="N19" s="20"/>
      <c r="O19" s="174"/>
      <c r="P19" s="20"/>
      <c r="Q19" s="174"/>
      <c r="R19" s="20"/>
      <c r="S19" s="174"/>
      <c r="T19" s="20"/>
      <c r="U19" s="174"/>
      <c r="V19" s="20"/>
      <c r="W19" s="174"/>
      <c r="X19" s="49"/>
    </row>
    <row r="20" spans="1:1042" outlineLevel="1" x14ac:dyDescent="0.3">
      <c r="B20" s="48"/>
      <c r="C20" s="276" t="s">
        <v>64</v>
      </c>
      <c r="D20" s="27"/>
      <c r="E20" s="34"/>
      <c r="F20" s="34"/>
      <c r="G20" s="34"/>
      <c r="H20" s="34"/>
      <c r="I20" s="34"/>
      <c r="J20" s="34"/>
      <c r="K20" s="34"/>
      <c r="L20" s="34"/>
      <c r="M20" s="34"/>
      <c r="N20" s="34"/>
      <c r="O20" s="34"/>
      <c r="P20" s="34"/>
      <c r="Q20" s="34"/>
      <c r="R20" s="34"/>
      <c r="S20" s="34"/>
      <c r="T20" s="34"/>
      <c r="U20" s="34"/>
      <c r="V20" s="34"/>
      <c r="W20" s="34"/>
      <c r="X20" s="49"/>
    </row>
    <row r="21" spans="1:1042" outlineLevel="1" x14ac:dyDescent="0.3">
      <c r="B21" s="214" t="s">
        <v>21</v>
      </c>
      <c r="C21" s="285" t="s">
        <v>103</v>
      </c>
      <c r="D21" s="27" t="str">
        <f>LCC_Input_Risultati!$E$14&amp;"/unità"</f>
        <v>/unità</v>
      </c>
      <c r="E21" s="239"/>
      <c r="F21" s="240"/>
      <c r="G21" s="239"/>
      <c r="H21" s="240"/>
      <c r="I21" s="239"/>
      <c r="J21" s="240"/>
      <c r="K21" s="239"/>
      <c r="L21" s="240"/>
      <c r="M21" s="239"/>
      <c r="N21" s="240"/>
      <c r="O21" s="239"/>
      <c r="P21" s="240"/>
      <c r="Q21" s="239"/>
      <c r="R21" s="240"/>
      <c r="S21" s="239"/>
      <c r="T21" s="240"/>
      <c r="U21" s="239"/>
      <c r="V21" s="240"/>
      <c r="W21" s="239"/>
      <c r="X21" s="49"/>
    </row>
    <row r="22" spans="1:1042" outlineLevel="1" x14ac:dyDescent="0.3">
      <c r="B22" s="214" t="s">
        <v>21</v>
      </c>
      <c r="C22" s="285" t="s">
        <v>104</v>
      </c>
      <c r="D22" s="27" t="str">
        <f>LCC_Input_Risultati!$E$14&amp;"/unità"</f>
        <v>/unità</v>
      </c>
      <c r="E22" s="239"/>
      <c r="F22" s="240"/>
      <c r="G22" s="239"/>
      <c r="H22" s="240"/>
      <c r="I22" s="239"/>
      <c r="J22" s="240"/>
      <c r="K22" s="239"/>
      <c r="L22" s="240"/>
      <c r="M22" s="239"/>
      <c r="N22" s="240"/>
      <c r="O22" s="239"/>
      <c r="P22" s="240"/>
      <c r="Q22" s="239"/>
      <c r="R22" s="240"/>
      <c r="S22" s="239"/>
      <c r="T22" s="240"/>
      <c r="U22" s="239"/>
      <c r="V22" s="240"/>
      <c r="W22" s="239"/>
      <c r="X22" s="49"/>
    </row>
    <row r="23" spans="1:1042" outlineLevel="1" x14ac:dyDescent="0.3">
      <c r="B23" s="214" t="s">
        <v>21</v>
      </c>
      <c r="C23" s="285" t="s">
        <v>105</v>
      </c>
      <c r="D23" s="27" t="str">
        <f>LCC_Input_Risultati!$E$14&amp;"/unità"</f>
        <v>/unità</v>
      </c>
      <c r="E23" s="239"/>
      <c r="F23" s="240"/>
      <c r="G23" s="239"/>
      <c r="H23" s="240"/>
      <c r="I23" s="239"/>
      <c r="J23" s="240"/>
      <c r="K23" s="239"/>
      <c r="L23" s="240"/>
      <c r="M23" s="239"/>
      <c r="N23" s="240"/>
      <c r="O23" s="239"/>
      <c r="P23" s="240"/>
      <c r="Q23" s="239"/>
      <c r="R23" s="240"/>
      <c r="S23" s="239"/>
      <c r="T23" s="240"/>
      <c r="U23" s="239"/>
      <c r="V23" s="240"/>
      <c r="W23" s="239"/>
      <c r="X23" s="49"/>
    </row>
    <row r="24" spans="1:1042" outlineLevel="1" x14ac:dyDescent="0.3">
      <c r="B24" s="214" t="s">
        <v>21</v>
      </c>
      <c r="C24" s="285" t="s">
        <v>147</v>
      </c>
      <c r="D24" s="27" t="str">
        <f>LCC_Input_Risultati!$E$14&amp;"/anno.unità"</f>
        <v>/anno.unità</v>
      </c>
      <c r="E24" s="239"/>
      <c r="F24" s="240"/>
      <c r="G24" s="239"/>
      <c r="H24" s="240"/>
      <c r="I24" s="239"/>
      <c r="J24" s="240"/>
      <c r="K24" s="239"/>
      <c r="L24" s="240"/>
      <c r="M24" s="239"/>
      <c r="N24" s="240"/>
      <c r="O24" s="239"/>
      <c r="P24" s="240"/>
      <c r="Q24" s="239"/>
      <c r="R24" s="240"/>
      <c r="S24" s="239"/>
      <c r="T24" s="240"/>
      <c r="U24" s="239"/>
      <c r="V24" s="240"/>
      <c r="W24" s="239"/>
      <c r="X24" s="49"/>
    </row>
    <row r="25" spans="1:1042" outlineLevel="1" x14ac:dyDescent="0.3">
      <c r="B25" s="305"/>
      <c r="C25" s="285"/>
      <c r="D25" s="27"/>
      <c r="E25" s="334"/>
      <c r="F25" s="334"/>
      <c r="G25" s="334"/>
      <c r="H25" s="334"/>
      <c r="I25" s="334"/>
      <c r="J25" s="334"/>
      <c r="K25" s="334"/>
      <c r="L25" s="334"/>
      <c r="M25" s="334"/>
      <c r="N25" s="334"/>
      <c r="O25" s="334"/>
      <c r="P25" s="334"/>
      <c r="Q25" s="334"/>
      <c r="R25" s="334"/>
      <c r="S25" s="334"/>
      <c r="T25" s="334"/>
      <c r="U25" s="334"/>
      <c r="V25" s="334"/>
      <c r="W25" s="334"/>
      <c r="X25" s="49"/>
    </row>
    <row r="26" spans="1:1042" s="183" customFormat="1" outlineLevel="1" x14ac:dyDescent="0.3">
      <c r="A26" s="293"/>
      <c r="B26" s="214" t="s">
        <v>21</v>
      </c>
      <c r="C26" s="294" t="s">
        <v>107</v>
      </c>
      <c r="D26" s="241"/>
      <c r="E26" s="335"/>
      <c r="F26" s="335"/>
      <c r="G26" s="335"/>
      <c r="H26" s="335"/>
      <c r="I26" s="335"/>
      <c r="J26" s="335"/>
      <c r="K26" s="335"/>
      <c r="L26" s="335"/>
      <c r="M26" s="335"/>
      <c r="N26" s="335"/>
      <c r="O26" s="335"/>
      <c r="P26" s="335"/>
      <c r="Q26" s="335"/>
      <c r="R26" s="335"/>
      <c r="S26" s="335"/>
      <c r="T26" s="335"/>
      <c r="U26" s="335"/>
      <c r="V26" s="335"/>
      <c r="W26" s="335"/>
      <c r="X26" s="49"/>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293"/>
      <c r="BW26" s="293"/>
      <c r="BX26" s="293"/>
      <c r="BY26" s="293"/>
      <c r="BZ26" s="293"/>
      <c r="CA26" s="293"/>
      <c r="CB26" s="293"/>
      <c r="CC26" s="293"/>
      <c r="CD26" s="293"/>
      <c r="CE26" s="293"/>
      <c r="CF26" s="293"/>
      <c r="CG26" s="293"/>
      <c r="CH26" s="293"/>
      <c r="CI26" s="293"/>
      <c r="CJ26" s="293"/>
      <c r="CK26" s="293"/>
      <c r="CL26" s="293"/>
      <c r="CM26" s="293"/>
      <c r="CN26" s="293"/>
      <c r="CO26" s="293"/>
      <c r="CP26" s="293"/>
      <c r="CQ26" s="293"/>
      <c r="CR26" s="293"/>
      <c r="CS26" s="293"/>
      <c r="CT26" s="293"/>
      <c r="CU26" s="293"/>
      <c r="CV26" s="293"/>
      <c r="CW26" s="293"/>
      <c r="CX26" s="293"/>
      <c r="CY26" s="293"/>
      <c r="CZ26" s="293"/>
      <c r="DA26" s="293"/>
      <c r="DB26" s="293"/>
      <c r="DC26" s="293"/>
      <c r="DD26" s="293"/>
      <c r="DE26" s="293"/>
      <c r="DF26" s="293"/>
      <c r="DG26" s="293"/>
      <c r="DH26" s="293"/>
      <c r="DI26" s="293"/>
      <c r="DJ26" s="293"/>
      <c r="DK26" s="293"/>
      <c r="DL26" s="293"/>
      <c r="DM26" s="293"/>
      <c r="DN26" s="293"/>
      <c r="DO26" s="293"/>
      <c r="DP26" s="293"/>
      <c r="DQ26" s="293"/>
      <c r="DR26" s="293"/>
      <c r="DS26" s="293"/>
      <c r="DT26" s="293"/>
      <c r="DU26" s="293"/>
      <c r="DV26" s="293"/>
      <c r="DW26" s="293"/>
      <c r="DX26" s="293"/>
      <c r="DY26" s="293"/>
      <c r="DZ26" s="293"/>
      <c r="EA26" s="293"/>
      <c r="EB26" s="293"/>
      <c r="EC26" s="293"/>
      <c r="ED26" s="293"/>
      <c r="EE26" s="293"/>
      <c r="EF26" s="293"/>
      <c r="EG26" s="293"/>
      <c r="EH26" s="293"/>
      <c r="EI26" s="293"/>
      <c r="EJ26" s="293"/>
      <c r="EK26" s="293"/>
      <c r="EL26" s="293"/>
      <c r="EM26" s="293"/>
      <c r="EN26" s="293"/>
      <c r="EO26" s="293"/>
      <c r="EP26" s="293"/>
      <c r="EQ26" s="293"/>
      <c r="ER26" s="293"/>
      <c r="ES26" s="293"/>
      <c r="ET26" s="293"/>
      <c r="EU26" s="293"/>
      <c r="EV26" s="293"/>
      <c r="EW26" s="293"/>
      <c r="EX26" s="293"/>
      <c r="EY26" s="293"/>
      <c r="EZ26" s="293"/>
      <c r="FA26" s="293"/>
      <c r="FB26" s="293"/>
      <c r="FC26" s="293"/>
      <c r="FD26" s="293"/>
      <c r="FE26" s="293"/>
      <c r="FF26" s="293"/>
      <c r="FG26" s="293"/>
      <c r="FH26" s="293"/>
      <c r="FI26" s="293"/>
      <c r="FJ26" s="293"/>
      <c r="FK26" s="293"/>
      <c r="FL26" s="293"/>
      <c r="FM26" s="293"/>
      <c r="FN26" s="293"/>
      <c r="FO26" s="293"/>
      <c r="FP26" s="293"/>
      <c r="FQ26" s="293"/>
      <c r="FR26" s="293"/>
      <c r="FS26" s="293"/>
      <c r="FT26" s="293"/>
      <c r="FU26" s="293"/>
      <c r="FV26" s="293"/>
      <c r="FW26" s="293"/>
      <c r="FX26" s="293"/>
      <c r="FY26" s="293"/>
      <c r="FZ26" s="293"/>
      <c r="GA26" s="293"/>
      <c r="GB26" s="293"/>
      <c r="GC26" s="293"/>
      <c r="GD26" s="293"/>
      <c r="GE26" s="293"/>
      <c r="GF26" s="293"/>
      <c r="GG26" s="293"/>
      <c r="GH26" s="293"/>
      <c r="GI26" s="293"/>
      <c r="GJ26" s="293"/>
      <c r="GK26" s="293"/>
      <c r="GL26" s="293"/>
      <c r="GM26" s="293"/>
      <c r="GN26" s="293"/>
      <c r="GO26" s="293"/>
      <c r="GP26" s="293"/>
      <c r="GQ26" s="293"/>
      <c r="GR26" s="293"/>
      <c r="GS26" s="293"/>
      <c r="GT26" s="293"/>
      <c r="GU26" s="293"/>
      <c r="GV26" s="293"/>
      <c r="GW26" s="293"/>
      <c r="GX26" s="293"/>
      <c r="GY26" s="293"/>
      <c r="GZ26" s="293"/>
      <c r="HA26" s="293"/>
      <c r="HB26" s="293"/>
      <c r="HC26" s="293"/>
      <c r="HD26" s="293"/>
      <c r="HE26" s="293"/>
      <c r="HF26" s="293"/>
      <c r="HG26" s="293"/>
      <c r="HH26" s="293"/>
      <c r="HI26" s="293"/>
      <c r="HJ26" s="293"/>
      <c r="HK26" s="293"/>
      <c r="HL26" s="293"/>
      <c r="HM26" s="293"/>
      <c r="HN26" s="293"/>
      <c r="HO26" s="293"/>
      <c r="HP26" s="293"/>
      <c r="HQ26" s="293"/>
      <c r="HR26" s="293"/>
      <c r="HS26" s="293"/>
      <c r="HT26" s="293"/>
      <c r="HU26" s="293"/>
      <c r="HV26" s="293"/>
      <c r="HW26" s="293"/>
      <c r="HX26" s="293"/>
      <c r="HY26" s="293"/>
      <c r="HZ26" s="293"/>
      <c r="IA26" s="293"/>
      <c r="IB26" s="293"/>
      <c r="IC26" s="293"/>
      <c r="ID26" s="293"/>
      <c r="IE26" s="293"/>
      <c r="IF26" s="293"/>
      <c r="IG26" s="293"/>
      <c r="IH26" s="293"/>
      <c r="II26" s="293"/>
      <c r="IJ26" s="293"/>
      <c r="IK26" s="293"/>
      <c r="IL26" s="293"/>
      <c r="IM26" s="293"/>
      <c r="IN26" s="293"/>
      <c r="IO26" s="293"/>
      <c r="IP26" s="293"/>
      <c r="IQ26" s="293"/>
      <c r="IR26" s="293"/>
      <c r="IS26" s="293"/>
      <c r="IT26" s="293"/>
      <c r="IU26" s="293"/>
      <c r="IV26" s="293"/>
      <c r="IW26" s="293"/>
      <c r="IX26" s="293"/>
      <c r="IY26" s="293"/>
      <c r="IZ26" s="293"/>
      <c r="JA26" s="293"/>
      <c r="JB26" s="293"/>
      <c r="JC26" s="293"/>
      <c r="JD26" s="293"/>
      <c r="JE26" s="293"/>
      <c r="JF26" s="293"/>
      <c r="JG26" s="293"/>
      <c r="JH26" s="293"/>
      <c r="JI26" s="293"/>
      <c r="JJ26" s="293"/>
      <c r="JK26" s="293"/>
      <c r="JL26" s="293"/>
      <c r="JM26" s="293"/>
      <c r="JN26" s="293"/>
      <c r="JO26" s="293"/>
      <c r="JP26" s="293"/>
      <c r="JQ26" s="293"/>
      <c r="JR26" s="293"/>
      <c r="JS26" s="293"/>
      <c r="JT26" s="293"/>
      <c r="JU26" s="293"/>
      <c r="JV26" s="293"/>
      <c r="JW26" s="293"/>
      <c r="JX26" s="293"/>
      <c r="JY26" s="293"/>
      <c r="JZ26" s="293"/>
      <c r="KA26" s="293"/>
      <c r="KB26" s="293"/>
      <c r="KC26" s="293"/>
      <c r="KD26" s="293"/>
      <c r="KE26" s="293"/>
      <c r="KF26" s="293"/>
      <c r="KG26" s="293"/>
      <c r="KH26" s="293"/>
      <c r="KI26" s="293"/>
      <c r="KJ26" s="293"/>
      <c r="KK26" s="293"/>
      <c r="KL26" s="293"/>
      <c r="KM26" s="293"/>
      <c r="KN26" s="293"/>
      <c r="KO26" s="293"/>
      <c r="KP26" s="293"/>
      <c r="KQ26" s="293"/>
      <c r="KR26" s="293"/>
      <c r="KS26" s="293"/>
      <c r="KT26" s="293"/>
      <c r="KU26" s="293"/>
      <c r="KV26" s="293"/>
      <c r="KW26" s="293"/>
      <c r="KX26" s="293"/>
      <c r="KY26" s="293"/>
      <c r="KZ26" s="293"/>
      <c r="LA26" s="293"/>
      <c r="LB26" s="293"/>
      <c r="LC26" s="293"/>
      <c r="LD26" s="293"/>
      <c r="LE26" s="293"/>
      <c r="LF26" s="293"/>
      <c r="LG26" s="293"/>
      <c r="LH26" s="293"/>
      <c r="LI26" s="293"/>
      <c r="LJ26" s="293"/>
      <c r="LK26" s="293"/>
      <c r="LL26" s="293"/>
      <c r="LM26" s="293"/>
      <c r="LN26" s="293"/>
      <c r="LO26" s="293"/>
      <c r="LP26" s="293"/>
      <c r="LQ26" s="293"/>
      <c r="LR26" s="293"/>
      <c r="LS26" s="293"/>
      <c r="LT26" s="293"/>
      <c r="LU26" s="293"/>
      <c r="LV26" s="293"/>
      <c r="LW26" s="293"/>
      <c r="LX26" s="293"/>
      <c r="LY26" s="293"/>
      <c r="LZ26" s="293"/>
      <c r="MA26" s="293"/>
      <c r="MB26" s="293"/>
      <c r="MC26" s="293"/>
      <c r="MD26" s="293"/>
      <c r="ME26" s="293"/>
      <c r="MF26" s="293"/>
      <c r="MG26" s="293"/>
      <c r="MH26" s="293"/>
      <c r="MI26" s="293"/>
      <c r="MJ26" s="293"/>
      <c r="MK26" s="293"/>
      <c r="ML26" s="293"/>
      <c r="MM26" s="293"/>
      <c r="MN26" s="293"/>
      <c r="MO26" s="293"/>
      <c r="MP26" s="293"/>
      <c r="MQ26" s="293"/>
      <c r="MR26" s="293"/>
      <c r="MS26" s="293"/>
      <c r="MT26" s="293"/>
      <c r="MU26" s="293"/>
      <c r="MV26" s="293"/>
      <c r="MW26" s="293"/>
      <c r="MX26" s="293"/>
      <c r="MY26" s="293"/>
      <c r="MZ26" s="293"/>
      <c r="NA26" s="293"/>
      <c r="NB26" s="293"/>
      <c r="NC26" s="293"/>
      <c r="ND26" s="293"/>
      <c r="NE26" s="293"/>
      <c r="NF26" s="293"/>
      <c r="NG26" s="293"/>
      <c r="NH26" s="293"/>
      <c r="NI26" s="293"/>
      <c r="NJ26" s="293"/>
      <c r="NK26" s="293"/>
      <c r="NL26" s="293"/>
      <c r="NM26" s="293"/>
      <c r="NN26" s="293"/>
      <c r="NO26" s="293"/>
      <c r="NP26" s="293"/>
      <c r="NQ26" s="293"/>
      <c r="NR26" s="293"/>
      <c r="NS26" s="293"/>
      <c r="NT26" s="293"/>
      <c r="NU26" s="293"/>
      <c r="NV26" s="293"/>
      <c r="NW26" s="293"/>
      <c r="NX26" s="293"/>
      <c r="NY26" s="293"/>
      <c r="NZ26" s="293"/>
      <c r="OA26" s="293"/>
      <c r="OB26" s="293"/>
      <c r="OC26" s="293"/>
      <c r="OD26" s="293"/>
      <c r="OE26" s="293"/>
      <c r="OF26" s="293"/>
      <c r="OG26" s="293"/>
      <c r="OH26" s="293"/>
      <c r="OI26" s="293"/>
      <c r="OJ26" s="293"/>
      <c r="OK26" s="293"/>
      <c r="OL26" s="293"/>
      <c r="OM26" s="293"/>
      <c r="ON26" s="293"/>
      <c r="OO26" s="293"/>
      <c r="OP26" s="293"/>
      <c r="OQ26" s="293"/>
      <c r="OR26" s="293"/>
      <c r="OS26" s="293"/>
      <c r="OT26" s="293"/>
      <c r="OU26" s="293"/>
      <c r="OV26" s="293"/>
      <c r="OW26" s="293"/>
      <c r="OX26" s="293"/>
      <c r="OY26" s="293"/>
      <c r="OZ26" s="293"/>
      <c r="PA26" s="293"/>
      <c r="PB26" s="293"/>
      <c r="PC26" s="293"/>
      <c r="PD26" s="293"/>
      <c r="PE26" s="293"/>
      <c r="PF26" s="293"/>
      <c r="PG26" s="293"/>
      <c r="PH26" s="293"/>
      <c r="PI26" s="293"/>
      <c r="PJ26" s="293"/>
      <c r="PK26" s="293"/>
      <c r="PL26" s="293"/>
      <c r="PM26" s="293"/>
      <c r="PN26" s="293"/>
      <c r="PO26" s="293"/>
      <c r="PP26" s="293"/>
      <c r="PQ26" s="293"/>
      <c r="PR26" s="293"/>
      <c r="PS26" s="293"/>
      <c r="PT26" s="293"/>
      <c r="PU26" s="293"/>
      <c r="PV26" s="293"/>
      <c r="PW26" s="293"/>
      <c r="PX26" s="293"/>
      <c r="PY26" s="293"/>
      <c r="PZ26" s="293"/>
      <c r="QA26" s="293"/>
      <c r="QB26" s="293"/>
      <c r="QC26" s="293"/>
      <c r="QD26" s="293"/>
      <c r="QE26" s="293"/>
      <c r="QF26" s="293"/>
      <c r="QG26" s="293"/>
      <c r="QH26" s="293"/>
      <c r="QI26" s="293"/>
      <c r="QJ26" s="293"/>
      <c r="QK26" s="293"/>
      <c r="QL26" s="293"/>
      <c r="QM26" s="293"/>
      <c r="QN26" s="293"/>
      <c r="QO26" s="293"/>
      <c r="QP26" s="293"/>
      <c r="QQ26" s="293"/>
      <c r="QR26" s="293"/>
      <c r="QS26" s="293"/>
      <c r="QT26" s="293"/>
      <c r="QU26" s="293"/>
      <c r="QV26" s="293"/>
      <c r="QW26" s="293"/>
      <c r="QX26" s="293"/>
      <c r="QY26" s="293"/>
      <c r="QZ26" s="293"/>
      <c r="RA26" s="293"/>
      <c r="RB26" s="293"/>
      <c r="RC26" s="293"/>
      <c r="RD26" s="293"/>
      <c r="RE26" s="293"/>
      <c r="RF26" s="293"/>
      <c r="RG26" s="293"/>
      <c r="RH26" s="293"/>
      <c r="RI26" s="293"/>
      <c r="RJ26" s="293"/>
      <c r="RK26" s="293"/>
      <c r="RL26" s="293"/>
      <c r="RM26" s="293"/>
      <c r="RN26" s="293"/>
      <c r="RO26" s="293"/>
      <c r="RP26" s="293"/>
      <c r="RQ26" s="293"/>
      <c r="RR26" s="293"/>
      <c r="RS26" s="293"/>
      <c r="RT26" s="293"/>
      <c r="RU26" s="293"/>
      <c r="RV26" s="293"/>
      <c r="RW26" s="293"/>
      <c r="RX26" s="293"/>
      <c r="RY26" s="293"/>
      <c r="RZ26" s="293"/>
      <c r="SA26" s="293"/>
      <c r="SB26" s="293"/>
      <c r="SC26" s="293"/>
      <c r="SD26" s="293"/>
      <c r="SE26" s="293"/>
      <c r="SF26" s="293"/>
      <c r="SG26" s="293"/>
      <c r="SH26" s="293"/>
      <c r="SI26" s="293"/>
      <c r="SJ26" s="293"/>
      <c r="SK26" s="293"/>
      <c r="SL26" s="293"/>
      <c r="SM26" s="293"/>
      <c r="SN26" s="293"/>
      <c r="SO26" s="293"/>
      <c r="SP26" s="293"/>
      <c r="SQ26" s="293"/>
      <c r="SR26" s="293"/>
      <c r="SS26" s="293"/>
      <c r="ST26" s="293"/>
      <c r="SU26" s="293"/>
      <c r="SV26" s="293"/>
      <c r="SW26" s="293"/>
      <c r="SX26" s="293"/>
      <c r="SY26" s="293"/>
      <c r="SZ26" s="293"/>
      <c r="TA26" s="293"/>
      <c r="TB26" s="293"/>
      <c r="TC26" s="293"/>
      <c r="TD26" s="293"/>
      <c r="TE26" s="293"/>
      <c r="TF26" s="293"/>
      <c r="TG26" s="293"/>
      <c r="TH26" s="293"/>
      <c r="TI26" s="293"/>
      <c r="TJ26" s="293"/>
      <c r="TK26" s="293"/>
      <c r="TL26" s="293"/>
      <c r="TM26" s="293"/>
      <c r="TN26" s="293"/>
      <c r="TO26" s="293"/>
      <c r="TP26" s="293"/>
      <c r="TQ26" s="293"/>
      <c r="TR26" s="293"/>
      <c r="TS26" s="293"/>
      <c r="TT26" s="293"/>
      <c r="TU26" s="293"/>
      <c r="TV26" s="293"/>
      <c r="TW26" s="293"/>
      <c r="TX26" s="293"/>
      <c r="TY26" s="293"/>
      <c r="TZ26" s="293"/>
      <c r="UA26" s="293"/>
      <c r="UB26" s="293"/>
      <c r="UC26" s="293"/>
      <c r="UD26" s="293"/>
      <c r="UE26" s="293"/>
      <c r="UF26" s="293"/>
      <c r="UG26" s="293"/>
      <c r="UH26" s="293"/>
      <c r="UI26" s="293"/>
      <c r="UJ26" s="293"/>
      <c r="UK26" s="293"/>
      <c r="UL26" s="293"/>
      <c r="UM26" s="293"/>
      <c r="UN26" s="293"/>
      <c r="UO26" s="293"/>
      <c r="UP26" s="293"/>
      <c r="UQ26" s="293"/>
      <c r="UR26" s="293"/>
      <c r="US26" s="293"/>
      <c r="UT26" s="293"/>
      <c r="UU26" s="293"/>
      <c r="UV26" s="293"/>
      <c r="UW26" s="293"/>
      <c r="UX26" s="293"/>
      <c r="UY26" s="293"/>
      <c r="UZ26" s="293"/>
      <c r="VA26" s="293"/>
      <c r="VB26" s="293"/>
      <c r="VC26" s="293"/>
      <c r="VD26" s="293"/>
      <c r="VE26" s="293"/>
      <c r="VF26" s="293"/>
      <c r="VG26" s="293"/>
      <c r="VH26" s="293"/>
      <c r="VI26" s="293"/>
      <c r="VJ26" s="293"/>
      <c r="VK26" s="293"/>
      <c r="VL26" s="293"/>
      <c r="VM26" s="293"/>
      <c r="VN26" s="293"/>
      <c r="VO26" s="293"/>
      <c r="VP26" s="293"/>
      <c r="VQ26" s="293"/>
      <c r="VR26" s="293"/>
      <c r="VS26" s="293"/>
      <c r="VT26" s="293"/>
      <c r="VU26" s="293"/>
      <c r="VV26" s="293"/>
      <c r="VW26" s="293"/>
      <c r="VX26" s="293"/>
      <c r="VY26" s="293"/>
      <c r="VZ26" s="293"/>
      <c r="WA26" s="293"/>
      <c r="WB26" s="293"/>
      <c r="WC26" s="293"/>
      <c r="WD26" s="293"/>
      <c r="WE26" s="293"/>
      <c r="WF26" s="293"/>
      <c r="WG26" s="293"/>
      <c r="WH26" s="293"/>
      <c r="WI26" s="293"/>
      <c r="WJ26" s="293"/>
      <c r="WK26" s="293"/>
      <c r="WL26" s="293"/>
      <c r="WM26" s="293"/>
      <c r="WN26" s="293"/>
      <c r="WO26" s="293"/>
      <c r="WP26" s="293"/>
      <c r="WQ26" s="293"/>
      <c r="WR26" s="293"/>
      <c r="WS26" s="293"/>
      <c r="WT26" s="293"/>
      <c r="WU26" s="293"/>
      <c r="WV26" s="293"/>
      <c r="WW26" s="293"/>
      <c r="WX26" s="293"/>
      <c r="WY26" s="293"/>
      <c r="WZ26" s="293"/>
      <c r="XA26" s="293"/>
      <c r="XB26" s="293"/>
      <c r="XC26" s="293"/>
      <c r="XD26" s="293"/>
      <c r="XE26" s="293"/>
      <c r="XF26" s="293"/>
      <c r="XG26" s="293"/>
      <c r="XH26" s="293"/>
      <c r="XI26" s="293"/>
      <c r="XJ26" s="293"/>
      <c r="XK26" s="293"/>
      <c r="XL26" s="293"/>
      <c r="XM26" s="293"/>
      <c r="XN26" s="293"/>
      <c r="XO26" s="293"/>
      <c r="XP26" s="293"/>
      <c r="XQ26" s="293"/>
      <c r="XR26" s="293"/>
      <c r="XS26" s="293"/>
      <c r="XT26" s="293"/>
      <c r="XU26" s="293"/>
      <c r="XV26" s="293"/>
      <c r="XW26" s="293"/>
      <c r="XX26" s="293"/>
      <c r="XY26" s="293"/>
      <c r="XZ26" s="293"/>
      <c r="YA26" s="293"/>
      <c r="YB26" s="293"/>
      <c r="YC26" s="293"/>
      <c r="YD26" s="293"/>
      <c r="YE26" s="293"/>
      <c r="YF26" s="293"/>
      <c r="YG26" s="293"/>
      <c r="YH26" s="293"/>
      <c r="YI26" s="293"/>
      <c r="YJ26" s="293"/>
      <c r="YK26" s="293"/>
      <c r="YL26" s="293"/>
      <c r="YM26" s="293"/>
      <c r="YN26" s="293"/>
      <c r="YO26" s="293"/>
      <c r="YP26" s="293"/>
      <c r="YQ26" s="293"/>
      <c r="YR26" s="293"/>
      <c r="YS26" s="293"/>
      <c r="YT26" s="293"/>
      <c r="YU26" s="293"/>
      <c r="YV26" s="293"/>
      <c r="YW26" s="293"/>
      <c r="YX26" s="293"/>
      <c r="YY26" s="293"/>
      <c r="YZ26" s="293"/>
      <c r="ZA26" s="293"/>
      <c r="ZB26" s="293"/>
      <c r="ZC26" s="293"/>
      <c r="ZD26" s="293"/>
      <c r="ZE26" s="293"/>
      <c r="ZF26" s="293"/>
      <c r="ZG26" s="293"/>
      <c r="ZH26" s="293"/>
      <c r="ZI26" s="293"/>
      <c r="ZJ26" s="293"/>
      <c r="ZK26" s="293"/>
      <c r="ZL26" s="293"/>
      <c r="ZM26" s="293"/>
      <c r="ZN26" s="293"/>
      <c r="ZO26" s="293"/>
      <c r="ZP26" s="293"/>
      <c r="ZQ26" s="293"/>
      <c r="ZR26" s="293"/>
      <c r="ZS26" s="293"/>
      <c r="ZT26" s="293"/>
      <c r="ZU26" s="293"/>
      <c r="ZV26" s="293"/>
      <c r="ZW26" s="293"/>
      <c r="ZX26" s="293"/>
      <c r="ZY26" s="293"/>
      <c r="ZZ26" s="293"/>
      <c r="AAA26" s="293"/>
      <c r="AAB26" s="293"/>
      <c r="AAC26" s="293"/>
      <c r="AAD26" s="293"/>
      <c r="AAE26" s="293"/>
      <c r="AAF26" s="293"/>
      <c r="AAG26" s="293"/>
      <c r="AAH26" s="293"/>
      <c r="AAI26" s="293"/>
      <c r="AAJ26" s="293"/>
      <c r="AAK26" s="293"/>
      <c r="AAL26" s="293"/>
      <c r="AAM26" s="293"/>
      <c r="AAN26" s="293"/>
      <c r="AAO26" s="293"/>
      <c r="AAP26" s="293"/>
      <c r="AAQ26" s="293"/>
      <c r="AAR26" s="293"/>
      <c r="AAS26" s="293"/>
      <c r="AAT26" s="293"/>
      <c r="AAU26" s="293"/>
      <c r="AAV26" s="293"/>
      <c r="AAW26" s="293"/>
      <c r="AAX26" s="293"/>
      <c r="AAY26" s="293"/>
      <c r="AAZ26" s="293"/>
      <c r="ABA26" s="293"/>
      <c r="ABB26" s="293"/>
      <c r="ABC26" s="293"/>
      <c r="ABD26" s="293"/>
      <c r="ABE26" s="293"/>
      <c r="ABF26" s="293"/>
      <c r="ABG26" s="293"/>
      <c r="ABH26" s="293"/>
      <c r="ABI26" s="293"/>
      <c r="ABJ26" s="293"/>
      <c r="ABK26" s="293"/>
      <c r="ABL26" s="293"/>
      <c r="ABM26" s="293"/>
      <c r="ABN26" s="293"/>
      <c r="ABO26" s="293"/>
      <c r="ABP26" s="293"/>
      <c r="ABQ26" s="293"/>
      <c r="ABR26" s="293"/>
      <c r="ABS26" s="293"/>
      <c r="ABT26" s="293"/>
      <c r="ABU26" s="293"/>
      <c r="ABV26" s="293"/>
      <c r="ABW26" s="293"/>
      <c r="ABX26" s="293"/>
      <c r="ABY26" s="293"/>
      <c r="ABZ26" s="293"/>
      <c r="ACA26" s="293"/>
      <c r="ACB26" s="293"/>
      <c r="ACC26" s="293"/>
      <c r="ACD26" s="293"/>
      <c r="ACE26" s="293"/>
      <c r="ACF26" s="293"/>
      <c r="ACG26" s="293"/>
      <c r="ACH26" s="293"/>
      <c r="ACI26" s="293"/>
      <c r="ACJ26" s="293"/>
      <c r="ACK26" s="293"/>
      <c r="ACL26" s="293"/>
      <c r="ACM26" s="293"/>
      <c r="ACN26" s="293"/>
      <c r="ACO26" s="293"/>
      <c r="ACP26" s="293"/>
      <c r="ACQ26" s="293"/>
      <c r="ACR26" s="293"/>
      <c r="ACS26" s="293"/>
      <c r="ACT26" s="293"/>
      <c r="ACU26" s="293"/>
      <c r="ACV26" s="293"/>
      <c r="ACW26" s="293"/>
      <c r="ACX26" s="293"/>
      <c r="ACY26" s="293"/>
      <c r="ACZ26" s="293"/>
      <c r="ADA26" s="293"/>
      <c r="ADB26" s="293"/>
      <c r="ADC26" s="293"/>
      <c r="ADD26" s="293"/>
      <c r="ADE26" s="293"/>
      <c r="ADF26" s="293"/>
      <c r="ADG26" s="293"/>
      <c r="ADH26" s="293"/>
      <c r="ADI26" s="293"/>
      <c r="ADJ26" s="293"/>
      <c r="ADK26" s="293"/>
      <c r="ADL26" s="293"/>
      <c r="ADM26" s="293"/>
      <c r="ADN26" s="293"/>
      <c r="ADO26" s="293"/>
      <c r="ADP26" s="293"/>
      <c r="ADQ26" s="293"/>
      <c r="ADR26" s="293"/>
      <c r="ADS26" s="293"/>
      <c r="ADT26" s="293"/>
      <c r="ADU26" s="293"/>
      <c r="ADV26" s="293"/>
      <c r="ADW26" s="293"/>
      <c r="ADX26" s="293"/>
      <c r="ADY26" s="293"/>
      <c r="ADZ26" s="293"/>
      <c r="AEA26" s="293"/>
      <c r="AEB26" s="293"/>
      <c r="AEC26" s="293"/>
      <c r="AED26" s="293"/>
      <c r="AEE26" s="293"/>
      <c r="AEF26" s="293"/>
      <c r="AEG26" s="293"/>
      <c r="AEH26" s="293"/>
      <c r="AEI26" s="293"/>
      <c r="AEJ26" s="293"/>
      <c r="AEK26" s="293"/>
      <c r="AEL26" s="293"/>
      <c r="AEM26" s="293"/>
      <c r="AEN26" s="293"/>
      <c r="AEO26" s="293"/>
      <c r="AEP26" s="293"/>
      <c r="AEQ26" s="293"/>
      <c r="AER26" s="293"/>
      <c r="AES26" s="293"/>
      <c r="AET26" s="293"/>
      <c r="AEU26" s="293"/>
      <c r="AEV26" s="293"/>
      <c r="AEW26" s="293"/>
      <c r="AEX26" s="293"/>
      <c r="AEY26" s="293"/>
      <c r="AEZ26" s="293"/>
      <c r="AFA26" s="293"/>
      <c r="AFB26" s="293"/>
      <c r="AFC26" s="293"/>
      <c r="AFD26" s="293"/>
      <c r="AFE26" s="293"/>
      <c r="AFF26" s="293"/>
      <c r="AFG26" s="293"/>
      <c r="AFH26" s="293"/>
      <c r="AFI26" s="293"/>
      <c r="AFJ26" s="293"/>
      <c r="AFK26" s="293"/>
      <c r="AFL26" s="293"/>
      <c r="AFM26" s="293"/>
      <c r="AFN26" s="293"/>
      <c r="AFO26" s="293"/>
      <c r="AFP26" s="293"/>
      <c r="AFQ26" s="293"/>
      <c r="AFR26" s="293"/>
      <c r="AFS26" s="293"/>
      <c r="AFT26" s="293"/>
      <c r="AFU26" s="293"/>
      <c r="AFV26" s="293"/>
      <c r="AFW26" s="293"/>
      <c r="AFX26" s="293"/>
      <c r="AFY26" s="293"/>
      <c r="AFZ26" s="293"/>
      <c r="AGA26" s="293"/>
      <c r="AGB26" s="293"/>
      <c r="AGC26" s="293"/>
      <c r="AGD26" s="293"/>
      <c r="AGE26" s="293"/>
      <c r="AGF26" s="293"/>
      <c r="AGG26" s="293"/>
      <c r="AGH26" s="293"/>
      <c r="AGI26" s="293"/>
      <c r="AGJ26" s="293"/>
      <c r="AGK26" s="293"/>
      <c r="AGL26" s="293"/>
      <c r="AGM26" s="293"/>
      <c r="AGN26" s="293"/>
      <c r="AGO26" s="293"/>
      <c r="AGP26" s="293"/>
      <c r="AGQ26" s="293"/>
      <c r="AGR26" s="293"/>
      <c r="AGS26" s="293"/>
      <c r="AGT26" s="293"/>
      <c r="AGU26" s="293"/>
      <c r="AGV26" s="293"/>
      <c r="AGW26" s="293"/>
      <c r="AGX26" s="293"/>
      <c r="AGY26" s="293"/>
      <c r="AGZ26" s="293"/>
      <c r="AHA26" s="293"/>
      <c r="AHB26" s="293"/>
      <c r="AHC26" s="293"/>
      <c r="AHD26" s="293"/>
      <c r="AHE26" s="293"/>
      <c r="AHF26" s="293"/>
      <c r="AHG26" s="293"/>
      <c r="AHH26" s="293"/>
      <c r="AHI26" s="293"/>
      <c r="AHJ26" s="293"/>
      <c r="AHK26" s="293"/>
      <c r="AHL26" s="293"/>
      <c r="AHM26" s="293"/>
      <c r="AHN26" s="293"/>
      <c r="AHO26" s="293"/>
      <c r="AHP26" s="293"/>
      <c r="AHQ26" s="293"/>
      <c r="AHR26" s="293"/>
      <c r="AHS26" s="293"/>
      <c r="AHT26" s="293"/>
      <c r="AHU26" s="293"/>
      <c r="AHV26" s="293"/>
      <c r="AHW26" s="293"/>
      <c r="AHX26" s="293"/>
      <c r="AHY26" s="293"/>
      <c r="AHZ26" s="293"/>
      <c r="AIA26" s="293"/>
      <c r="AIB26" s="293"/>
      <c r="AIC26" s="293"/>
      <c r="AID26" s="293"/>
      <c r="AIE26" s="293"/>
      <c r="AIF26" s="293"/>
      <c r="AIG26" s="293"/>
      <c r="AIH26" s="293"/>
      <c r="AII26" s="293"/>
      <c r="AIJ26" s="293"/>
      <c r="AIK26" s="293"/>
      <c r="AIL26" s="293"/>
      <c r="AIM26" s="293"/>
      <c r="AIN26" s="293"/>
      <c r="AIO26" s="293"/>
      <c r="AIP26" s="293"/>
      <c r="AIQ26" s="293"/>
      <c r="AIR26" s="293"/>
      <c r="AIS26" s="293"/>
      <c r="AIT26" s="293"/>
      <c r="AIU26" s="293"/>
      <c r="AIV26" s="293"/>
      <c r="AIW26" s="293"/>
      <c r="AIX26" s="293"/>
      <c r="AIY26" s="293"/>
      <c r="AIZ26" s="293"/>
      <c r="AJA26" s="293"/>
      <c r="AJB26" s="293"/>
      <c r="AJC26" s="293"/>
      <c r="AJD26" s="293"/>
      <c r="AJE26" s="293"/>
      <c r="AJF26" s="293"/>
      <c r="AJG26" s="293"/>
      <c r="AJH26" s="293"/>
      <c r="AJI26" s="293"/>
      <c r="AJJ26" s="293"/>
      <c r="AJK26" s="293"/>
      <c r="AJL26" s="293"/>
      <c r="AJM26" s="293"/>
      <c r="AJN26" s="293"/>
      <c r="AJO26" s="293"/>
      <c r="AJP26" s="293"/>
      <c r="AJQ26" s="293"/>
      <c r="AJR26" s="293"/>
      <c r="AJS26" s="293"/>
      <c r="AJT26" s="293"/>
      <c r="AJU26" s="293"/>
      <c r="AJV26" s="293"/>
      <c r="AJW26" s="293"/>
      <c r="AJX26" s="293"/>
      <c r="AJY26" s="293"/>
      <c r="AJZ26" s="293"/>
      <c r="AKA26" s="293"/>
      <c r="AKB26" s="293"/>
      <c r="AKC26" s="293"/>
      <c r="AKD26" s="293"/>
      <c r="AKE26" s="293"/>
      <c r="AKF26" s="293"/>
      <c r="AKG26" s="293"/>
      <c r="AKH26" s="293"/>
      <c r="AKI26" s="293"/>
      <c r="AKJ26" s="293"/>
      <c r="AKK26" s="293"/>
      <c r="AKL26" s="293"/>
      <c r="AKM26" s="293"/>
      <c r="AKN26" s="293"/>
      <c r="AKO26" s="293"/>
      <c r="AKP26" s="293"/>
      <c r="AKQ26" s="293"/>
      <c r="AKR26" s="293"/>
      <c r="AKS26" s="293"/>
      <c r="AKT26" s="293"/>
      <c r="AKU26" s="293"/>
      <c r="AKV26" s="293"/>
      <c r="AKW26" s="293"/>
      <c r="AKX26" s="293"/>
      <c r="AKY26" s="293"/>
      <c r="AKZ26" s="293"/>
      <c r="ALA26" s="293"/>
      <c r="ALB26" s="293"/>
      <c r="ALC26" s="293"/>
      <c r="ALD26" s="293"/>
      <c r="ALE26" s="293"/>
      <c r="ALF26" s="293"/>
      <c r="ALG26" s="293"/>
      <c r="ALH26" s="293"/>
      <c r="ALI26" s="293"/>
      <c r="ALJ26" s="293"/>
      <c r="ALK26" s="293"/>
      <c r="ALL26" s="293"/>
      <c r="ALM26" s="293"/>
      <c r="ALN26" s="293"/>
      <c r="ALO26" s="293"/>
      <c r="ALP26" s="293"/>
      <c r="ALQ26" s="293"/>
      <c r="ALR26" s="293"/>
      <c r="ALS26" s="293"/>
      <c r="ALT26" s="293"/>
      <c r="ALU26" s="293"/>
      <c r="ALV26" s="293"/>
      <c r="ALW26" s="293"/>
      <c r="ALX26" s="293"/>
      <c r="ALY26" s="293"/>
      <c r="ALZ26" s="293"/>
      <c r="AMA26" s="293"/>
      <c r="AMB26" s="293"/>
      <c r="AMC26" s="293"/>
      <c r="AMD26" s="293"/>
      <c r="AME26" s="293"/>
      <c r="AMF26" s="293"/>
      <c r="AMG26" s="293"/>
      <c r="AMH26" s="293"/>
      <c r="AMI26" s="293"/>
      <c r="AMJ26" s="293"/>
      <c r="AMK26" s="293"/>
      <c r="AML26" s="293"/>
      <c r="AMM26" s="293"/>
      <c r="AMN26" s="293"/>
      <c r="AMO26" s="293"/>
      <c r="AMP26" s="293"/>
      <c r="AMQ26" s="293"/>
      <c r="AMR26" s="293"/>
      <c r="AMS26" s="293"/>
      <c r="AMT26" s="293"/>
      <c r="AMU26" s="293"/>
      <c r="AMV26" s="293"/>
      <c r="AMW26" s="293"/>
      <c r="AMX26" s="293"/>
      <c r="AMY26" s="293"/>
      <c r="AMZ26" s="293"/>
      <c r="ANA26" s="293"/>
      <c r="ANB26" s="293"/>
    </row>
    <row r="27" spans="1:1042" s="20" customFormat="1" outlineLevel="1" x14ac:dyDescent="0.3">
      <c r="B27" s="206"/>
      <c r="C27" s="289" t="s">
        <v>108</v>
      </c>
      <c r="D27" s="37" t="s">
        <v>132</v>
      </c>
      <c r="E27" s="32"/>
      <c r="F27" s="34"/>
      <c r="G27" s="32"/>
      <c r="H27" s="34"/>
      <c r="I27" s="32"/>
      <c r="J27" s="34"/>
      <c r="K27" s="32"/>
      <c r="L27" s="34"/>
      <c r="M27" s="32"/>
      <c r="N27" s="34"/>
      <c r="O27" s="32"/>
      <c r="P27" s="34"/>
      <c r="Q27" s="32"/>
      <c r="R27" s="34"/>
      <c r="S27" s="32"/>
      <c r="T27" s="34"/>
      <c r="U27" s="32"/>
      <c r="V27" s="34"/>
      <c r="W27" s="32"/>
      <c r="X27" s="49"/>
    </row>
    <row r="28" spans="1:1042" s="20" customFormat="1" outlineLevel="1" x14ac:dyDescent="0.3">
      <c r="B28" s="206"/>
      <c r="C28" s="289" t="s">
        <v>109</v>
      </c>
      <c r="D28" s="37" t="s">
        <v>132</v>
      </c>
      <c r="E28" s="32"/>
      <c r="F28" s="34"/>
      <c r="G28" s="32"/>
      <c r="H28" s="34"/>
      <c r="I28" s="32"/>
      <c r="J28" s="34"/>
      <c r="K28" s="32"/>
      <c r="L28" s="34"/>
      <c r="M28" s="32"/>
      <c r="N28" s="34"/>
      <c r="O28" s="32"/>
      <c r="P28" s="34"/>
      <c r="Q28" s="32"/>
      <c r="R28" s="34"/>
      <c r="S28" s="32"/>
      <c r="T28" s="34"/>
      <c r="U28" s="32"/>
      <c r="V28" s="34"/>
      <c r="W28" s="32"/>
      <c r="X28" s="49"/>
    </row>
    <row r="29" spans="1:1042" s="20" customFormat="1" outlineLevel="1" x14ac:dyDescent="0.3">
      <c r="B29" s="206"/>
      <c r="C29" s="289" t="s">
        <v>110</v>
      </c>
      <c r="D29" s="37" t="s">
        <v>132</v>
      </c>
      <c r="E29" s="32"/>
      <c r="F29" s="34"/>
      <c r="G29" s="32"/>
      <c r="H29" s="34"/>
      <c r="I29" s="32"/>
      <c r="J29" s="34"/>
      <c r="K29" s="32"/>
      <c r="L29" s="34"/>
      <c r="M29" s="32"/>
      <c r="N29" s="34"/>
      <c r="O29" s="32"/>
      <c r="P29" s="34"/>
      <c r="Q29" s="32"/>
      <c r="R29" s="34"/>
      <c r="S29" s="32"/>
      <c r="T29" s="34"/>
      <c r="U29" s="32"/>
      <c r="V29" s="34"/>
      <c r="W29" s="32"/>
      <c r="X29" s="49"/>
    </row>
    <row r="30" spans="1:1042" s="20" customFormat="1" outlineLevel="1" x14ac:dyDescent="0.3">
      <c r="B30" s="206"/>
      <c r="C30" s="289" t="s">
        <v>111</v>
      </c>
      <c r="D30" s="37" t="s">
        <v>132</v>
      </c>
      <c r="E30" s="32"/>
      <c r="F30" s="34"/>
      <c r="G30" s="32"/>
      <c r="H30" s="34"/>
      <c r="I30" s="32"/>
      <c r="J30" s="34"/>
      <c r="K30" s="32"/>
      <c r="L30" s="34"/>
      <c r="M30" s="32"/>
      <c r="N30" s="34"/>
      <c r="O30" s="32"/>
      <c r="P30" s="34"/>
      <c r="Q30" s="32"/>
      <c r="R30" s="34"/>
      <c r="S30" s="32"/>
      <c r="T30" s="34"/>
      <c r="U30" s="32"/>
      <c r="V30" s="34"/>
      <c r="W30" s="32"/>
      <c r="X30" s="49"/>
    </row>
    <row r="31" spans="1:1042" s="20" customFormat="1" outlineLevel="1" x14ac:dyDescent="0.3">
      <c r="B31" s="206"/>
      <c r="C31" s="289"/>
      <c r="D31" s="37"/>
      <c r="E31" s="336"/>
      <c r="F31" s="336"/>
      <c r="G31" s="336"/>
      <c r="H31" s="336"/>
      <c r="I31" s="336"/>
      <c r="J31" s="336"/>
      <c r="K31" s="336"/>
      <c r="L31" s="336"/>
      <c r="M31" s="336"/>
      <c r="N31" s="336"/>
      <c r="O31" s="336"/>
      <c r="P31" s="336"/>
      <c r="Q31" s="336"/>
      <c r="R31" s="336"/>
      <c r="S31" s="336"/>
      <c r="T31" s="336"/>
      <c r="U31" s="336"/>
      <c r="V31" s="336"/>
      <c r="W31" s="336"/>
      <c r="X31" s="49"/>
    </row>
    <row r="32" spans="1:1042" s="295" customFormat="1" outlineLevel="1" x14ac:dyDescent="0.3">
      <c r="B32" s="214" t="s">
        <v>21</v>
      </c>
      <c r="C32" s="317" t="s">
        <v>112</v>
      </c>
      <c r="D32" s="296"/>
      <c r="E32" s="337"/>
      <c r="F32" s="338"/>
      <c r="G32" s="337"/>
      <c r="H32" s="338"/>
      <c r="I32" s="337"/>
      <c r="J32" s="338"/>
      <c r="K32" s="337"/>
      <c r="L32" s="338"/>
      <c r="M32" s="337"/>
      <c r="N32" s="338"/>
      <c r="O32" s="337"/>
      <c r="P32" s="338"/>
      <c r="Q32" s="337"/>
      <c r="R32" s="338"/>
      <c r="S32" s="337"/>
      <c r="T32" s="338"/>
      <c r="U32" s="337"/>
      <c r="V32" s="338"/>
      <c r="W32" s="337"/>
      <c r="X32" s="49"/>
    </row>
    <row r="33" spans="2:24" s="20" customFormat="1" outlineLevel="1" x14ac:dyDescent="0.3">
      <c r="B33" s="202"/>
      <c r="C33" s="318" t="str">
        <f>"Vita utile del "&amp;LCC_Input_Risultati!$C33</f>
        <v>Vita utile del Pezzo di ricambio 1: …</v>
      </c>
      <c r="D33" s="241" t="s">
        <v>133</v>
      </c>
      <c r="E33" s="244"/>
      <c r="F33" s="34"/>
      <c r="G33" s="244"/>
      <c r="H33" s="34"/>
      <c r="I33" s="244"/>
      <c r="J33" s="34"/>
      <c r="K33" s="244"/>
      <c r="L33" s="34"/>
      <c r="M33" s="244"/>
      <c r="N33" s="34"/>
      <c r="O33" s="244"/>
      <c r="P33" s="34"/>
      <c r="Q33" s="244"/>
      <c r="R33" s="34"/>
      <c r="S33" s="244"/>
      <c r="T33" s="34"/>
      <c r="U33" s="244"/>
      <c r="V33" s="34"/>
      <c r="W33" s="244"/>
      <c r="X33" s="49"/>
    </row>
    <row r="34" spans="2:24" s="20" customFormat="1" outlineLevel="1" x14ac:dyDescent="0.3">
      <c r="B34" s="202"/>
      <c r="C34" s="318" t="str">
        <f>"Vita utile del "&amp;LCC_Input_Risultati!$C34</f>
        <v>Vita utile del Pezzo di ricambio 2: ...</v>
      </c>
      <c r="D34" s="241" t="s">
        <v>133</v>
      </c>
      <c r="E34" s="244"/>
      <c r="F34" s="34"/>
      <c r="G34" s="244"/>
      <c r="H34" s="34"/>
      <c r="I34" s="244"/>
      <c r="J34" s="34"/>
      <c r="K34" s="244"/>
      <c r="L34" s="34"/>
      <c r="M34" s="244"/>
      <c r="N34" s="34"/>
      <c r="O34" s="244"/>
      <c r="P34" s="34"/>
      <c r="Q34" s="244"/>
      <c r="R34" s="34"/>
      <c r="S34" s="244"/>
      <c r="T34" s="34"/>
      <c r="U34" s="244"/>
      <c r="V34" s="34"/>
      <c r="W34" s="244"/>
      <c r="X34" s="49"/>
    </row>
    <row r="35" spans="2:24" s="20" customFormat="1" outlineLevel="1" x14ac:dyDescent="0.3">
      <c r="B35" s="202"/>
      <c r="C35" s="318" t="str">
        <f>"Vita utile del "&amp;LCC_Input_Risultati!$C35</f>
        <v>Vita utile del Pezzo di ricambio 3: …</v>
      </c>
      <c r="D35" s="241" t="s">
        <v>133</v>
      </c>
      <c r="E35" s="244"/>
      <c r="F35" s="34"/>
      <c r="G35" s="244"/>
      <c r="H35" s="34"/>
      <c r="I35" s="244"/>
      <c r="J35" s="34"/>
      <c r="K35" s="244"/>
      <c r="L35" s="34"/>
      <c r="M35" s="244"/>
      <c r="N35" s="34"/>
      <c r="O35" s="244"/>
      <c r="P35" s="34"/>
      <c r="Q35" s="244"/>
      <c r="R35" s="34"/>
      <c r="S35" s="244"/>
      <c r="T35" s="34"/>
      <c r="U35" s="244"/>
      <c r="V35" s="34"/>
      <c r="W35" s="244"/>
      <c r="X35" s="49"/>
    </row>
    <row r="36" spans="2:24" s="20" customFormat="1" outlineLevel="1" x14ac:dyDescent="0.3">
      <c r="B36" s="202"/>
      <c r="C36" s="318" t="str">
        <f>"Vita utile del "&amp;LCC_Input_Risultati!$C36</f>
        <v>Vita utile del Pezzo di ricambio 4: ...</v>
      </c>
      <c r="D36" s="241" t="s">
        <v>133</v>
      </c>
      <c r="E36" s="244"/>
      <c r="F36" s="34"/>
      <c r="G36" s="244"/>
      <c r="H36" s="34"/>
      <c r="I36" s="244"/>
      <c r="J36" s="34"/>
      <c r="K36" s="244"/>
      <c r="L36" s="34"/>
      <c r="M36" s="244"/>
      <c r="N36" s="34"/>
      <c r="O36" s="244"/>
      <c r="P36" s="34"/>
      <c r="Q36" s="244"/>
      <c r="R36" s="34"/>
      <c r="S36" s="244"/>
      <c r="T36" s="34"/>
      <c r="U36" s="244"/>
      <c r="V36" s="34"/>
      <c r="W36" s="244"/>
      <c r="X36" s="49"/>
    </row>
    <row r="37" spans="2:24" s="20" customFormat="1" outlineLevel="1" x14ac:dyDescent="0.3">
      <c r="B37" s="202"/>
      <c r="C37" s="318" t="str">
        <f>"Vita utile del "&amp;LCC_Input_Risultati!$C37</f>
        <v>Vita utile del Pezzo di ricambio 5: …</v>
      </c>
      <c r="D37" s="241" t="s">
        <v>133</v>
      </c>
      <c r="E37" s="244"/>
      <c r="F37" s="34"/>
      <c r="G37" s="244"/>
      <c r="H37" s="34"/>
      <c r="I37" s="244"/>
      <c r="J37" s="34"/>
      <c r="K37" s="244"/>
      <c r="L37" s="34"/>
      <c r="M37" s="244"/>
      <c r="N37" s="34"/>
      <c r="O37" s="244"/>
      <c r="P37" s="34"/>
      <c r="Q37" s="244"/>
      <c r="R37" s="34"/>
      <c r="S37" s="244"/>
      <c r="T37" s="34"/>
      <c r="U37" s="244"/>
      <c r="V37" s="34"/>
      <c r="W37" s="244"/>
      <c r="X37" s="49"/>
    </row>
    <row r="38" spans="2:24" s="20" customFormat="1" outlineLevel="1" x14ac:dyDescent="0.3">
      <c r="B38" s="202"/>
      <c r="C38" s="318" t="str">
        <f>"Vita utile del "&amp;LCC_Input_Risultati!$C38</f>
        <v>Vita utile del Pezzo di ricambio 6:...</v>
      </c>
      <c r="D38" s="241" t="s">
        <v>133</v>
      </c>
      <c r="E38" s="244"/>
      <c r="F38" s="34"/>
      <c r="G38" s="244"/>
      <c r="H38" s="34"/>
      <c r="I38" s="244"/>
      <c r="J38" s="34"/>
      <c r="K38" s="244"/>
      <c r="L38" s="34"/>
      <c r="M38" s="244"/>
      <c r="N38" s="34"/>
      <c r="O38" s="244"/>
      <c r="P38" s="34"/>
      <c r="Q38" s="244"/>
      <c r="R38" s="34"/>
      <c r="S38" s="244"/>
      <c r="T38" s="34"/>
      <c r="U38" s="244"/>
      <c r="V38" s="34"/>
      <c r="W38" s="244"/>
      <c r="X38" s="49"/>
    </row>
    <row r="39" spans="2:24" s="20" customFormat="1" outlineLevel="1" x14ac:dyDescent="0.3">
      <c r="B39" s="202"/>
      <c r="C39" s="318" t="str">
        <f>"Vita utile del "&amp;LCC_Input_Risultati!$C39</f>
        <v>Vita utile del Pezzo di ricambio 7: …</v>
      </c>
      <c r="D39" s="241" t="s">
        <v>133</v>
      </c>
      <c r="E39" s="244"/>
      <c r="F39" s="34"/>
      <c r="G39" s="244"/>
      <c r="H39" s="34"/>
      <c r="I39" s="244"/>
      <c r="J39" s="34"/>
      <c r="K39" s="244"/>
      <c r="L39" s="34"/>
      <c r="M39" s="244"/>
      <c r="N39" s="34"/>
      <c r="O39" s="244"/>
      <c r="P39" s="34"/>
      <c r="Q39" s="244"/>
      <c r="R39" s="34"/>
      <c r="S39" s="244"/>
      <c r="T39" s="34"/>
      <c r="U39" s="244"/>
      <c r="V39" s="34"/>
      <c r="W39" s="244"/>
      <c r="X39" s="49"/>
    </row>
    <row r="40" spans="2:24" s="20" customFormat="1" outlineLevel="1" x14ac:dyDescent="0.3">
      <c r="B40" s="202"/>
      <c r="C40" s="318" t="str">
        <f>"Vita utile del "&amp;LCC_Input_Risultati!$C40</f>
        <v>Vita utile del Pezzo di ricambio 8: ...</v>
      </c>
      <c r="D40" s="241" t="s">
        <v>133</v>
      </c>
      <c r="E40" s="244"/>
      <c r="F40" s="34"/>
      <c r="G40" s="244"/>
      <c r="H40" s="34"/>
      <c r="I40" s="244"/>
      <c r="J40" s="34"/>
      <c r="K40" s="244"/>
      <c r="L40" s="34"/>
      <c r="M40" s="244"/>
      <c r="N40" s="34"/>
      <c r="O40" s="244"/>
      <c r="P40" s="34"/>
      <c r="Q40" s="244"/>
      <c r="R40" s="34"/>
      <c r="S40" s="244"/>
      <c r="T40" s="34"/>
      <c r="U40" s="244"/>
      <c r="V40" s="34"/>
      <c r="W40" s="244"/>
      <c r="X40" s="49"/>
    </row>
    <row r="41" spans="2:24" s="20" customFormat="1" outlineLevel="1" x14ac:dyDescent="0.3">
      <c r="B41" s="202"/>
      <c r="C41" s="318" t="str">
        <f>"Vita utile del "&amp;LCC_Input_Risultati!$C41</f>
        <v>Vita utile del Pezzo di ricambio 9: …</v>
      </c>
      <c r="D41" s="241" t="s">
        <v>133</v>
      </c>
      <c r="E41" s="244"/>
      <c r="F41" s="34"/>
      <c r="G41" s="244"/>
      <c r="H41" s="34"/>
      <c r="I41" s="244"/>
      <c r="J41" s="34"/>
      <c r="K41" s="244"/>
      <c r="L41" s="34"/>
      <c r="M41" s="244"/>
      <c r="N41" s="34"/>
      <c r="O41" s="244"/>
      <c r="P41" s="34"/>
      <c r="Q41" s="244"/>
      <c r="R41" s="34"/>
      <c r="S41" s="244"/>
      <c r="T41" s="34"/>
      <c r="U41" s="244"/>
      <c r="V41" s="34"/>
      <c r="W41" s="244"/>
      <c r="X41" s="49"/>
    </row>
    <row r="42" spans="2:24" s="20" customFormat="1" outlineLevel="1" x14ac:dyDescent="0.3">
      <c r="B42" s="202"/>
      <c r="C42" s="318" t="str">
        <f>"Vita utile del "&amp;LCC_Input_Risultati!$C42</f>
        <v>Vita utile del Pezzo di ricambio10: ...</v>
      </c>
      <c r="D42" s="241" t="s">
        <v>133</v>
      </c>
      <c r="E42" s="244"/>
      <c r="F42" s="34"/>
      <c r="G42" s="244"/>
      <c r="H42" s="34"/>
      <c r="I42" s="244"/>
      <c r="J42" s="34"/>
      <c r="K42" s="244"/>
      <c r="L42" s="34"/>
      <c r="M42" s="244"/>
      <c r="N42" s="34"/>
      <c r="O42" s="244"/>
      <c r="P42" s="34"/>
      <c r="Q42" s="244"/>
      <c r="R42" s="34"/>
      <c r="S42" s="244"/>
      <c r="T42" s="34"/>
      <c r="U42" s="244"/>
      <c r="V42" s="34"/>
      <c r="W42" s="244"/>
      <c r="X42" s="49"/>
    </row>
    <row r="43" spans="2:24" s="20" customFormat="1" x14ac:dyDescent="0.3">
      <c r="B43" s="202"/>
      <c r="C43" s="275"/>
      <c r="D43" s="37"/>
      <c r="E43" s="34"/>
      <c r="F43" s="34"/>
      <c r="G43" s="34"/>
      <c r="H43" s="34"/>
      <c r="I43" s="34"/>
      <c r="J43" s="34"/>
      <c r="K43" s="34"/>
      <c r="L43" s="34"/>
      <c r="M43" s="34"/>
      <c r="N43" s="34"/>
      <c r="O43" s="34"/>
      <c r="P43" s="34"/>
      <c r="Q43" s="34"/>
      <c r="R43" s="34"/>
      <c r="S43" s="34"/>
      <c r="T43" s="34"/>
      <c r="U43" s="34"/>
      <c r="V43" s="34"/>
      <c r="W43" s="34"/>
      <c r="X43" s="49"/>
    </row>
    <row r="44" spans="2:24" outlineLevel="1" x14ac:dyDescent="0.3">
      <c r="B44" s="51"/>
      <c r="C44" s="276" t="s">
        <v>84</v>
      </c>
      <c r="D44" s="27"/>
      <c r="E44" s="34"/>
      <c r="F44" s="34"/>
      <c r="G44" s="34"/>
      <c r="H44" s="34"/>
      <c r="I44" s="34"/>
      <c r="J44" s="34"/>
      <c r="K44" s="34"/>
      <c r="L44" s="34"/>
      <c r="M44" s="34"/>
      <c r="N44" s="34"/>
      <c r="O44" s="34"/>
      <c r="P44" s="34"/>
      <c r="Q44" s="34"/>
      <c r="R44" s="34"/>
      <c r="S44" s="34"/>
      <c r="T44" s="34"/>
      <c r="U44" s="34"/>
      <c r="V44" s="34"/>
      <c r="W44" s="34"/>
      <c r="X44" s="49"/>
    </row>
    <row r="45" spans="2:24" outlineLevel="1" x14ac:dyDescent="0.3">
      <c r="B45" s="214" t="s">
        <v>21</v>
      </c>
      <c r="C45" s="238" t="s">
        <v>113</v>
      </c>
      <c r="D45" s="27" t="str">
        <f>LCC_Input_Risultati!$E$14&amp;"/anno.unità"</f>
        <v>/anno.unità</v>
      </c>
      <c r="E45" s="239"/>
      <c r="F45" s="240"/>
      <c r="G45" s="239"/>
      <c r="H45" s="240"/>
      <c r="I45" s="239"/>
      <c r="J45" s="240"/>
      <c r="K45" s="239"/>
      <c r="L45" s="240"/>
      <c r="M45" s="239"/>
      <c r="N45" s="240"/>
      <c r="O45" s="239"/>
      <c r="P45" s="240"/>
      <c r="Q45" s="239"/>
      <c r="R45" s="240"/>
      <c r="S45" s="239"/>
      <c r="T45" s="240"/>
      <c r="U45" s="239"/>
      <c r="V45" s="240"/>
      <c r="W45" s="239"/>
      <c r="X45" s="49"/>
    </row>
    <row r="46" spans="2:24" outlineLevel="1" x14ac:dyDescent="0.3">
      <c r="B46" s="214" t="s">
        <v>21</v>
      </c>
      <c r="C46" s="238" t="str">
        <f>"Costo per pagina della "&amp;LCC_Input_Risultati!$C46</f>
        <v>Costo per pagina della Stampa / Copia / Scansione in …</v>
      </c>
      <c r="D46" s="27" t="str">
        <f>LCC_Input_Risultati!$E$14&amp;"/pagina"</f>
        <v>/pagina</v>
      </c>
      <c r="E46" s="239"/>
      <c r="F46" s="240"/>
      <c r="G46" s="239"/>
      <c r="H46" s="240"/>
      <c r="I46" s="239"/>
      <c r="J46" s="240"/>
      <c r="K46" s="239"/>
      <c r="L46" s="240"/>
      <c r="M46" s="239"/>
      <c r="N46" s="240"/>
      <c r="O46" s="239"/>
      <c r="P46" s="240"/>
      <c r="Q46" s="239"/>
      <c r="R46" s="240"/>
      <c r="S46" s="239"/>
      <c r="T46" s="240"/>
      <c r="U46" s="239"/>
      <c r="V46" s="240"/>
      <c r="W46" s="239"/>
      <c r="X46" s="49"/>
    </row>
    <row r="47" spans="2:24" outlineLevel="1" x14ac:dyDescent="0.3">
      <c r="B47" s="51"/>
      <c r="C47" s="238" t="str">
        <f>"Costo per pagina della "&amp;LCC_Input_Risultati!$C47</f>
        <v>Costo per pagina della Stampa / Copia / Scansione in …</v>
      </c>
      <c r="D47" s="27" t="str">
        <f>LCC_Input_Risultati!$E$14&amp;"/pagina"</f>
        <v>/pagina</v>
      </c>
      <c r="E47" s="239"/>
      <c r="F47" s="240"/>
      <c r="G47" s="239"/>
      <c r="H47" s="240"/>
      <c r="I47" s="239"/>
      <c r="J47" s="240"/>
      <c r="K47" s="239"/>
      <c r="L47" s="240"/>
      <c r="M47" s="239"/>
      <c r="N47" s="240"/>
      <c r="O47" s="239"/>
      <c r="P47" s="240"/>
      <c r="Q47" s="239"/>
      <c r="R47" s="240"/>
      <c r="S47" s="239"/>
      <c r="T47" s="240"/>
      <c r="U47" s="239"/>
      <c r="V47" s="240"/>
      <c r="W47" s="239"/>
      <c r="X47" s="49"/>
    </row>
    <row r="48" spans="2:24" outlineLevel="1" x14ac:dyDescent="0.3">
      <c r="B48" s="51"/>
      <c r="C48" s="238" t="str">
        <f>"Costo per pagina della "&amp;LCC_Input_Risultati!$C48</f>
        <v>Costo per pagina della Stampa / Copia / Scansione in …</v>
      </c>
      <c r="D48" s="27" t="str">
        <f>LCC_Input_Risultati!$E$14&amp;"/pagina"</f>
        <v>/pagina</v>
      </c>
      <c r="E48" s="239"/>
      <c r="F48" s="240"/>
      <c r="G48" s="239"/>
      <c r="H48" s="240"/>
      <c r="I48" s="239"/>
      <c r="J48" s="240"/>
      <c r="K48" s="239"/>
      <c r="L48" s="240"/>
      <c r="M48" s="239"/>
      <c r="N48" s="240"/>
      <c r="O48" s="239"/>
      <c r="P48" s="240"/>
      <c r="Q48" s="239"/>
      <c r="R48" s="240"/>
      <c r="S48" s="239"/>
      <c r="T48" s="240"/>
      <c r="U48" s="239"/>
      <c r="V48" s="240"/>
      <c r="W48" s="239"/>
      <c r="X48" s="49"/>
    </row>
    <row r="49" spans="2:24" outlineLevel="1" x14ac:dyDescent="0.3">
      <c r="B49" s="51"/>
      <c r="C49" s="238" t="str">
        <f>"Costo per pagina della "&amp;LCC_Input_Risultati!$C49</f>
        <v>Costo per pagina della Stampa / Copia / Scansione in …</v>
      </c>
      <c r="D49" s="27" t="str">
        <f>LCC_Input_Risultati!$E$14&amp;"/pagina"</f>
        <v>/pagina</v>
      </c>
      <c r="E49" s="239"/>
      <c r="F49" s="240"/>
      <c r="G49" s="239"/>
      <c r="H49" s="240"/>
      <c r="I49" s="239"/>
      <c r="J49" s="240"/>
      <c r="K49" s="239"/>
      <c r="L49" s="240"/>
      <c r="M49" s="239"/>
      <c r="N49" s="240"/>
      <c r="O49" s="239"/>
      <c r="P49" s="240"/>
      <c r="Q49" s="239"/>
      <c r="R49" s="240"/>
      <c r="S49" s="239"/>
      <c r="T49" s="240"/>
      <c r="U49" s="239"/>
      <c r="V49" s="240"/>
      <c r="W49" s="239"/>
      <c r="X49" s="49"/>
    </row>
    <row r="50" spans="2:24" outlineLevel="1" x14ac:dyDescent="0.3">
      <c r="B50" s="51"/>
      <c r="C50" s="238" t="str">
        <f>"Costo per pagina della "&amp;LCC_Input_Risultati!$C50</f>
        <v>Costo per pagina della Stampa / Copia / Scansione in …</v>
      </c>
      <c r="D50" s="27" t="str">
        <f>LCC_Input_Risultati!$E$14&amp;"/pagina"</f>
        <v>/pagina</v>
      </c>
      <c r="E50" s="239"/>
      <c r="F50" s="240"/>
      <c r="G50" s="239"/>
      <c r="H50" s="240"/>
      <c r="I50" s="239"/>
      <c r="J50" s="240"/>
      <c r="K50" s="239"/>
      <c r="L50" s="240"/>
      <c r="M50" s="239"/>
      <c r="N50" s="240"/>
      <c r="O50" s="239"/>
      <c r="P50" s="240"/>
      <c r="Q50" s="239"/>
      <c r="R50" s="240"/>
      <c r="S50" s="239"/>
      <c r="T50" s="240"/>
      <c r="U50" s="239"/>
      <c r="V50" s="240"/>
      <c r="W50" s="239"/>
      <c r="X50" s="49"/>
    </row>
    <row r="51" spans="2:24" outlineLevel="1" x14ac:dyDescent="0.3">
      <c r="B51" s="51"/>
      <c r="C51" s="238" t="str">
        <f>"Costo per pagina della "&amp;LCC_Input_Risultati!$C51</f>
        <v>Costo per pagina della Stampa / Copia / Scansione in …</v>
      </c>
      <c r="D51" s="27" t="str">
        <f>LCC_Input_Risultati!$E$14&amp;"/pagina"</f>
        <v>/pagina</v>
      </c>
      <c r="E51" s="239"/>
      <c r="F51" s="240"/>
      <c r="G51" s="239"/>
      <c r="H51" s="240"/>
      <c r="I51" s="239"/>
      <c r="J51" s="240"/>
      <c r="K51" s="239"/>
      <c r="L51" s="240"/>
      <c r="M51" s="239"/>
      <c r="N51" s="240"/>
      <c r="O51" s="239"/>
      <c r="P51" s="240"/>
      <c r="Q51" s="239"/>
      <c r="R51" s="240"/>
      <c r="S51" s="239"/>
      <c r="T51" s="240"/>
      <c r="U51" s="239"/>
      <c r="V51" s="240"/>
      <c r="W51" s="239"/>
      <c r="X51" s="49"/>
    </row>
    <row r="52" spans="2:24" outlineLevel="1" x14ac:dyDescent="0.3">
      <c r="B52" s="51"/>
      <c r="C52" s="238" t="str">
        <f>"Costo per pagina della "&amp;LCC_Input_Risultati!$C52</f>
        <v>Costo per pagina della Stampa / Copia / Scansione in …</v>
      </c>
      <c r="D52" s="27" t="str">
        <f>LCC_Input_Risultati!$E$14&amp;"/pagina"</f>
        <v>/pagina</v>
      </c>
      <c r="E52" s="239"/>
      <c r="F52" s="240"/>
      <c r="G52" s="239"/>
      <c r="H52" s="240"/>
      <c r="I52" s="239"/>
      <c r="J52" s="240"/>
      <c r="K52" s="239"/>
      <c r="L52" s="240"/>
      <c r="M52" s="239"/>
      <c r="N52" s="240"/>
      <c r="O52" s="239"/>
      <c r="P52" s="240"/>
      <c r="Q52" s="239"/>
      <c r="R52" s="240"/>
      <c r="S52" s="239"/>
      <c r="T52" s="240"/>
      <c r="U52" s="239"/>
      <c r="V52" s="240"/>
      <c r="W52" s="239"/>
      <c r="X52" s="49"/>
    </row>
    <row r="53" spans="2:24" outlineLevel="1" x14ac:dyDescent="0.3">
      <c r="B53" s="51"/>
      <c r="C53" s="238" t="str">
        <f>"Costo per pagina della "&amp;LCC_Input_Risultati!$C53</f>
        <v>Costo per pagina della Stampa / Copia / Scansione in …</v>
      </c>
      <c r="D53" s="27" t="str">
        <f>LCC_Input_Risultati!$E$14&amp;"/pagina"</f>
        <v>/pagina</v>
      </c>
      <c r="E53" s="244"/>
      <c r="F53" s="240"/>
      <c r="G53" s="244"/>
      <c r="H53" s="240"/>
      <c r="I53" s="244"/>
      <c r="J53" s="240"/>
      <c r="K53" s="244"/>
      <c r="L53" s="240"/>
      <c r="M53" s="244"/>
      <c r="N53" s="240"/>
      <c r="O53" s="244"/>
      <c r="P53" s="240"/>
      <c r="Q53" s="244"/>
      <c r="R53" s="240"/>
      <c r="S53" s="244"/>
      <c r="T53" s="240"/>
      <c r="U53" s="244"/>
      <c r="V53" s="240"/>
      <c r="W53" s="244"/>
      <c r="X53" s="49"/>
    </row>
    <row r="54" spans="2:24" outlineLevel="1" x14ac:dyDescent="0.3">
      <c r="B54" s="51"/>
      <c r="C54" s="238" t="str">
        <f>"Costo per pagina della "&amp;LCC_Input_Risultati!$C54</f>
        <v>Costo per pagina della Stampa / Copia / Scansione in …</v>
      </c>
      <c r="D54" s="27" t="str">
        <f>LCC_Input_Risultati!$E$14&amp;"/pagina"</f>
        <v>/pagina</v>
      </c>
      <c r="E54" s="239"/>
      <c r="F54" s="240"/>
      <c r="G54" s="239"/>
      <c r="H54" s="240"/>
      <c r="I54" s="239"/>
      <c r="J54" s="240"/>
      <c r="K54" s="239"/>
      <c r="L54" s="240"/>
      <c r="M54" s="239"/>
      <c r="N54" s="240"/>
      <c r="O54" s="239"/>
      <c r="P54" s="240"/>
      <c r="Q54" s="239"/>
      <c r="R54" s="240"/>
      <c r="S54" s="239"/>
      <c r="T54" s="240"/>
      <c r="U54" s="239"/>
      <c r="V54" s="240"/>
      <c r="W54" s="239"/>
      <c r="X54" s="49"/>
    </row>
    <row r="55" spans="2:24" outlineLevel="1" x14ac:dyDescent="0.3">
      <c r="B55" s="51"/>
      <c r="C55" s="238" t="str">
        <f>"Costo per pagina della "&amp;LCC_Input_Risultati!$C55</f>
        <v>Costo per pagina della Stampa / Copia / Scansione in …</v>
      </c>
      <c r="D55" s="27" t="str">
        <f>LCC_Input_Risultati!$E$14&amp;"/pagina"</f>
        <v>/pagina</v>
      </c>
      <c r="E55" s="239"/>
      <c r="F55" s="240"/>
      <c r="G55" s="239"/>
      <c r="H55" s="240"/>
      <c r="I55" s="239"/>
      <c r="J55" s="240"/>
      <c r="K55" s="239"/>
      <c r="L55" s="240"/>
      <c r="M55" s="239"/>
      <c r="N55" s="240"/>
      <c r="O55" s="239"/>
      <c r="P55" s="240"/>
      <c r="Q55" s="239"/>
      <c r="R55" s="240"/>
      <c r="S55" s="239"/>
      <c r="T55" s="240"/>
      <c r="U55" s="239"/>
      <c r="V55" s="240"/>
      <c r="W55" s="239"/>
      <c r="X55" s="49"/>
    </row>
    <row r="56" spans="2:24" outlineLevel="1" x14ac:dyDescent="0.3">
      <c r="B56" s="51"/>
      <c r="C56" s="238" t="str">
        <f>"Costo per pagina della "&amp;LCC_Input_Risultati!$C56</f>
        <v>Costo per pagina della Stampa / Copia / Scansione in …</v>
      </c>
      <c r="D56" s="27" t="str">
        <f>LCC_Input_Risultati!$E$14&amp;"/pagina"</f>
        <v>/pagina</v>
      </c>
      <c r="E56" s="244"/>
      <c r="F56" s="240"/>
      <c r="G56" s="244"/>
      <c r="H56" s="240"/>
      <c r="I56" s="244"/>
      <c r="J56" s="240"/>
      <c r="K56" s="244"/>
      <c r="L56" s="240"/>
      <c r="M56" s="244"/>
      <c r="N56" s="240"/>
      <c r="O56" s="244"/>
      <c r="P56" s="240"/>
      <c r="Q56" s="244"/>
      <c r="R56" s="240"/>
      <c r="S56" s="244"/>
      <c r="T56" s="240"/>
      <c r="U56" s="244"/>
      <c r="V56" s="240"/>
      <c r="W56" s="244"/>
      <c r="X56" s="49"/>
    </row>
    <row r="57" spans="2:24" outlineLevel="1" x14ac:dyDescent="0.3">
      <c r="B57" s="51"/>
      <c r="C57" s="238" t="str">
        <f>"Costo per pagina della "&amp;LCC_Input_Risultati!$C57</f>
        <v>Costo per pagina della Stampa / Copia / Scansione in …</v>
      </c>
      <c r="D57" s="27" t="str">
        <f>LCC_Input_Risultati!$E$14&amp;"/pagina"</f>
        <v>/pagina</v>
      </c>
      <c r="E57" s="239"/>
      <c r="F57" s="240"/>
      <c r="G57" s="239"/>
      <c r="H57" s="240"/>
      <c r="I57" s="239"/>
      <c r="J57" s="240"/>
      <c r="K57" s="239"/>
      <c r="L57" s="240"/>
      <c r="M57" s="239"/>
      <c r="N57" s="240"/>
      <c r="O57" s="239"/>
      <c r="P57" s="240"/>
      <c r="Q57" s="239"/>
      <c r="R57" s="240"/>
      <c r="S57" s="239"/>
      <c r="T57" s="240"/>
      <c r="U57" s="239"/>
      <c r="V57" s="240"/>
      <c r="W57" s="239"/>
      <c r="X57" s="49"/>
    </row>
    <row r="58" spans="2:24" outlineLevel="1" x14ac:dyDescent="0.3">
      <c r="B58" s="51"/>
      <c r="C58" s="238" t="str">
        <f>"Costo per pagina della "&amp;LCC_Input_Risultati!$C58</f>
        <v>Costo per pagina della Stampa / Copia / Scansione in …</v>
      </c>
      <c r="D58" s="27" t="str">
        <f>LCC_Input_Risultati!$E$14&amp;"/pagina"</f>
        <v>/pagina</v>
      </c>
      <c r="E58" s="239"/>
      <c r="F58" s="240"/>
      <c r="G58" s="239"/>
      <c r="H58" s="240"/>
      <c r="I58" s="239"/>
      <c r="J58" s="240"/>
      <c r="K58" s="239"/>
      <c r="L58" s="240"/>
      <c r="M58" s="239"/>
      <c r="N58" s="240"/>
      <c r="O58" s="239"/>
      <c r="P58" s="240"/>
      <c r="Q58" s="239"/>
      <c r="R58" s="240"/>
      <c r="S58" s="239"/>
      <c r="T58" s="240"/>
      <c r="U58" s="239"/>
      <c r="V58" s="240"/>
      <c r="W58" s="239"/>
      <c r="X58" s="49"/>
    </row>
    <row r="59" spans="2:24" outlineLevel="1" x14ac:dyDescent="0.3">
      <c r="B59" s="50"/>
      <c r="C59" s="238" t="str">
        <f>"Costo per pagina della "&amp;LCC_Input_Risultati!$C59</f>
        <v>Costo per pagina della Stampa / Copia / Scansione in …</v>
      </c>
      <c r="D59" s="27" t="str">
        <f>LCC_Input_Risultati!$E$14&amp;"/pagina"</f>
        <v>/pagina</v>
      </c>
      <c r="E59" s="239"/>
      <c r="F59" s="240"/>
      <c r="G59" s="239"/>
      <c r="H59" s="240"/>
      <c r="I59" s="239"/>
      <c r="J59" s="240"/>
      <c r="K59" s="239"/>
      <c r="L59" s="240"/>
      <c r="M59" s="239"/>
      <c r="N59" s="240"/>
      <c r="O59" s="239"/>
      <c r="P59" s="240"/>
      <c r="Q59" s="239"/>
      <c r="R59" s="240"/>
      <c r="S59" s="239"/>
      <c r="T59" s="240"/>
      <c r="U59" s="239"/>
      <c r="V59" s="240"/>
      <c r="W59" s="239"/>
      <c r="X59" s="49"/>
    </row>
    <row r="60" spans="2:24" outlineLevel="1" x14ac:dyDescent="0.3">
      <c r="B60" s="50"/>
      <c r="C60" s="238" t="str">
        <f>"Costo per pagina della "&amp;LCC_Input_Risultati!$C60</f>
        <v>Costo per pagina della Stampa / Copia / Scansione in …</v>
      </c>
      <c r="D60" s="27" t="str">
        <f>LCC_Input_Risultati!$E$14&amp;"/pagina"</f>
        <v>/pagina</v>
      </c>
      <c r="E60" s="239"/>
      <c r="F60" s="240"/>
      <c r="G60" s="239"/>
      <c r="H60" s="240"/>
      <c r="I60" s="239"/>
      <c r="J60" s="240"/>
      <c r="K60" s="239"/>
      <c r="L60" s="240"/>
      <c r="M60" s="239"/>
      <c r="N60" s="240"/>
      <c r="O60" s="239"/>
      <c r="P60" s="240"/>
      <c r="Q60" s="239"/>
      <c r="R60" s="240"/>
      <c r="S60" s="239"/>
      <c r="T60" s="240"/>
      <c r="U60" s="239"/>
      <c r="V60" s="240"/>
      <c r="W60" s="239"/>
      <c r="X60" s="49"/>
    </row>
    <row r="61" spans="2:24" outlineLevel="1" x14ac:dyDescent="0.3">
      <c r="B61" s="50"/>
      <c r="C61" s="238" t="str">
        <f>"Costo per pagina della "&amp;LCC_Input_Risultati!$C61</f>
        <v>Costo per pagina della Stampa / Copia / Scansione in …</v>
      </c>
      <c r="D61" s="27" t="str">
        <f>LCC_Input_Risultati!$E$14&amp;"/pagina"</f>
        <v>/pagina</v>
      </c>
      <c r="E61" s="239"/>
      <c r="F61" s="240"/>
      <c r="G61" s="239"/>
      <c r="H61" s="240"/>
      <c r="I61" s="239"/>
      <c r="J61" s="240"/>
      <c r="K61" s="239"/>
      <c r="L61" s="240"/>
      <c r="M61" s="239"/>
      <c r="N61" s="240"/>
      <c r="O61" s="239"/>
      <c r="P61" s="240"/>
      <c r="Q61" s="239"/>
      <c r="R61" s="240"/>
      <c r="S61" s="239"/>
      <c r="T61" s="240"/>
      <c r="U61" s="239"/>
      <c r="V61" s="240"/>
      <c r="W61" s="239"/>
      <c r="X61" s="49"/>
    </row>
    <row r="62" spans="2:24" outlineLevel="1" x14ac:dyDescent="0.3">
      <c r="B62" s="50"/>
      <c r="C62" s="238" t="str">
        <f>"Costo per pagina della "&amp;LCC_Input_Risultati!$C62</f>
        <v>Costo per pagina della Stampa / Copia / Scansione in …</v>
      </c>
      <c r="D62" s="27" t="str">
        <f>LCC_Input_Risultati!$E$14&amp;"/pagina"</f>
        <v>/pagina</v>
      </c>
      <c r="E62" s="239"/>
      <c r="F62" s="240"/>
      <c r="G62" s="239"/>
      <c r="H62" s="240"/>
      <c r="I62" s="239"/>
      <c r="J62" s="240"/>
      <c r="K62" s="239"/>
      <c r="L62" s="240"/>
      <c r="M62" s="239"/>
      <c r="N62" s="240"/>
      <c r="O62" s="239"/>
      <c r="P62" s="240"/>
      <c r="Q62" s="239"/>
      <c r="R62" s="240"/>
      <c r="S62" s="239"/>
      <c r="T62" s="240"/>
      <c r="U62" s="239"/>
      <c r="V62" s="240"/>
      <c r="W62" s="239"/>
      <c r="X62" s="49"/>
    </row>
    <row r="63" spans="2:24" outlineLevel="1" x14ac:dyDescent="0.3">
      <c r="B63" s="50"/>
      <c r="C63" s="238" t="str">
        <f>"Costo per pagina della "&amp;LCC_Input_Risultati!$C63</f>
        <v>Costo per pagina della Stampa / Copia / Scansione in …</v>
      </c>
      <c r="D63" s="27" t="str">
        <f>LCC_Input_Risultati!$E$14&amp;"/pagina"</f>
        <v>/pagina</v>
      </c>
      <c r="E63" s="239"/>
      <c r="F63" s="240"/>
      <c r="G63" s="239"/>
      <c r="H63" s="240"/>
      <c r="I63" s="239"/>
      <c r="J63" s="240"/>
      <c r="K63" s="239"/>
      <c r="L63" s="240"/>
      <c r="M63" s="239"/>
      <c r="N63" s="240"/>
      <c r="O63" s="239"/>
      <c r="P63" s="240"/>
      <c r="Q63" s="239"/>
      <c r="R63" s="240"/>
      <c r="S63" s="239"/>
      <c r="T63" s="240"/>
      <c r="U63" s="239"/>
      <c r="V63" s="240"/>
      <c r="W63" s="239"/>
      <c r="X63" s="49"/>
    </row>
    <row r="64" spans="2:24" outlineLevel="1" x14ac:dyDescent="0.3">
      <c r="B64" s="50"/>
      <c r="C64" s="238" t="str">
        <f>"Costo per pagina della "&amp;LCC_Input_Risultati!$C64</f>
        <v>Costo per pagina della Stampa / Copia / Scansione in …</v>
      </c>
      <c r="D64" s="27" t="str">
        <f>LCC_Input_Risultati!$E$14&amp;"/pagina"</f>
        <v>/pagina</v>
      </c>
      <c r="E64" s="239"/>
      <c r="F64" s="240"/>
      <c r="G64" s="239"/>
      <c r="H64" s="240"/>
      <c r="I64" s="239"/>
      <c r="J64" s="240"/>
      <c r="K64" s="239"/>
      <c r="L64" s="240"/>
      <c r="M64" s="239"/>
      <c r="N64" s="240"/>
      <c r="O64" s="239"/>
      <c r="P64" s="240"/>
      <c r="Q64" s="239"/>
      <c r="R64" s="240"/>
      <c r="S64" s="239"/>
      <c r="T64" s="240"/>
      <c r="U64" s="239"/>
      <c r="V64" s="240"/>
      <c r="W64" s="239"/>
      <c r="X64" s="49"/>
    </row>
    <row r="65" spans="2:24" outlineLevel="1" x14ac:dyDescent="0.3">
      <c r="B65" s="50"/>
      <c r="C65" s="238" t="str">
        <f>"Costo per pagina della "&amp;LCC_Input_Risultati!$C65</f>
        <v>Costo per pagina della Stampa / Copia / Scansione in …</v>
      </c>
      <c r="D65" s="27" t="str">
        <f>LCC_Input_Risultati!$E$14&amp;"/pagina"</f>
        <v>/pagina</v>
      </c>
      <c r="E65" s="239"/>
      <c r="F65" s="240"/>
      <c r="G65" s="239"/>
      <c r="H65" s="240"/>
      <c r="I65" s="239"/>
      <c r="J65" s="240"/>
      <c r="K65" s="239"/>
      <c r="L65" s="240"/>
      <c r="M65" s="239"/>
      <c r="N65" s="240"/>
      <c r="O65" s="239"/>
      <c r="P65" s="240"/>
      <c r="Q65" s="239"/>
      <c r="R65" s="240"/>
      <c r="S65" s="239"/>
      <c r="T65" s="240"/>
      <c r="U65" s="239"/>
      <c r="V65" s="240"/>
      <c r="W65" s="239"/>
      <c r="X65" s="49"/>
    </row>
    <row r="66" spans="2:24" outlineLevel="1" x14ac:dyDescent="0.3">
      <c r="B66" s="214" t="s">
        <v>21</v>
      </c>
      <c r="C66" s="238" t="s">
        <v>114</v>
      </c>
      <c r="D66" s="27" t="str">
        <f>LCC_Input_Risultati!$E$14&amp;"/unità"</f>
        <v>/unità</v>
      </c>
      <c r="E66" s="244"/>
      <c r="F66" s="240"/>
      <c r="G66" s="244"/>
      <c r="H66" s="240"/>
      <c r="I66" s="244"/>
      <c r="J66" s="240"/>
      <c r="K66" s="244"/>
      <c r="L66" s="240"/>
      <c r="M66" s="244"/>
      <c r="N66" s="240"/>
      <c r="O66" s="244"/>
      <c r="P66" s="240"/>
      <c r="Q66" s="244"/>
      <c r="R66" s="240"/>
      <c r="S66" s="244"/>
      <c r="T66" s="240"/>
      <c r="U66" s="244"/>
      <c r="V66" s="240"/>
      <c r="W66" s="244"/>
      <c r="X66" s="49"/>
    </row>
    <row r="67" spans="2:24" x14ac:dyDescent="0.3">
      <c r="B67" s="50"/>
      <c r="C67" s="20"/>
      <c r="D67" s="145"/>
      <c r="E67" s="339"/>
      <c r="F67" s="339"/>
      <c r="G67" s="339"/>
      <c r="H67" s="339"/>
      <c r="I67" s="339"/>
      <c r="J67" s="339"/>
      <c r="K67" s="339"/>
      <c r="L67" s="339"/>
      <c r="M67" s="339"/>
      <c r="N67" s="339"/>
      <c r="O67" s="339"/>
      <c r="P67" s="339"/>
      <c r="Q67" s="339"/>
      <c r="R67" s="339"/>
      <c r="S67" s="339"/>
      <c r="T67" s="339"/>
      <c r="U67" s="339"/>
      <c r="V67" s="339"/>
      <c r="W67" s="339"/>
      <c r="X67" s="49"/>
    </row>
    <row r="68" spans="2:24" x14ac:dyDescent="0.3">
      <c r="B68" s="287"/>
      <c r="C68" s="286" t="s">
        <v>148</v>
      </c>
      <c r="D68" s="145"/>
      <c r="E68" s="339"/>
      <c r="F68" s="339"/>
      <c r="G68" s="339"/>
      <c r="H68" s="339"/>
      <c r="I68" s="339"/>
      <c r="J68" s="339"/>
      <c r="K68" s="339"/>
      <c r="L68" s="339"/>
      <c r="M68" s="339"/>
      <c r="N68" s="339"/>
      <c r="O68" s="339"/>
      <c r="P68" s="339"/>
      <c r="Q68" s="339"/>
      <c r="R68" s="339"/>
      <c r="S68" s="339"/>
      <c r="T68" s="339"/>
      <c r="U68" s="339"/>
      <c r="V68" s="339"/>
      <c r="W68" s="339"/>
      <c r="X68" s="49"/>
    </row>
    <row r="69" spans="2:24" x14ac:dyDescent="0.3">
      <c r="B69" s="214" t="s">
        <v>21</v>
      </c>
      <c r="C69" s="284" t="s">
        <v>115</v>
      </c>
      <c r="D69" s="288" t="s">
        <v>134</v>
      </c>
      <c r="E69" s="244"/>
      <c r="F69" s="240"/>
      <c r="G69" s="244"/>
      <c r="H69" s="34"/>
      <c r="I69" s="244"/>
      <c r="J69" s="34"/>
      <c r="K69" s="244"/>
      <c r="L69" s="34"/>
      <c r="M69" s="244"/>
      <c r="N69" s="34"/>
      <c r="O69" s="244"/>
      <c r="P69" s="34"/>
      <c r="Q69" s="244"/>
      <c r="R69" s="34"/>
      <c r="S69" s="244"/>
      <c r="T69" s="34"/>
      <c r="U69" s="244"/>
      <c r="V69" s="34"/>
      <c r="W69" s="244"/>
      <c r="X69" s="49"/>
    </row>
    <row r="70" spans="2:24" x14ac:dyDescent="0.3">
      <c r="B70" s="50"/>
      <c r="C70" s="20"/>
      <c r="D70" s="27"/>
      <c r="E70" s="241"/>
      <c r="F70" s="241"/>
      <c r="G70" s="241"/>
      <c r="H70" s="34"/>
      <c r="I70" s="241"/>
      <c r="J70" s="34"/>
      <c r="K70" s="241"/>
      <c r="L70" s="34"/>
      <c r="M70" s="241"/>
      <c r="N70" s="34"/>
      <c r="O70" s="241"/>
      <c r="P70" s="34"/>
      <c r="Q70" s="241"/>
      <c r="R70" s="34"/>
      <c r="S70" s="241"/>
      <c r="T70" s="34"/>
      <c r="U70" s="241"/>
      <c r="V70" s="34"/>
      <c r="W70" s="241"/>
      <c r="X70" s="49"/>
    </row>
    <row r="71" spans="2:24" x14ac:dyDescent="0.3">
      <c r="B71" s="52"/>
      <c r="C71" s="242"/>
      <c r="D71" s="242"/>
      <c r="E71" s="243"/>
      <c r="F71" s="242"/>
      <c r="G71" s="243"/>
      <c r="H71" s="242"/>
      <c r="I71" s="243"/>
      <c r="J71" s="242"/>
      <c r="K71" s="243"/>
      <c r="L71" s="242"/>
      <c r="M71" s="243"/>
      <c r="N71" s="242"/>
      <c r="O71" s="243"/>
      <c r="P71" s="242"/>
      <c r="Q71" s="243"/>
      <c r="R71" s="242"/>
      <c r="S71" s="243"/>
      <c r="T71" s="242"/>
      <c r="U71" s="243"/>
      <c r="V71" s="242"/>
      <c r="W71" s="243"/>
      <c r="X71" s="55"/>
    </row>
  </sheetData>
  <conditionalFormatting sqref="E15">
    <cfRule type="expression" dxfId="14" priority="37">
      <formula>E$12&lt;&gt;""</formula>
    </cfRule>
  </conditionalFormatting>
  <conditionalFormatting sqref="G15">
    <cfRule type="expression" dxfId="13" priority="25">
      <formula>G$12&lt;&gt;""</formula>
    </cfRule>
  </conditionalFormatting>
  <conditionalFormatting sqref="I15">
    <cfRule type="expression" dxfId="12" priority="24">
      <formula>I$12&lt;&gt;""</formula>
    </cfRule>
  </conditionalFormatting>
  <conditionalFormatting sqref="K15">
    <cfRule type="expression" dxfId="11" priority="23">
      <formula>K$12&lt;&gt;""</formula>
    </cfRule>
  </conditionalFormatting>
  <conditionalFormatting sqref="M15">
    <cfRule type="expression" dxfId="10" priority="22">
      <formula>M$12&lt;&gt;""</formula>
    </cfRule>
  </conditionalFormatting>
  <conditionalFormatting sqref="O15">
    <cfRule type="expression" dxfId="9" priority="21">
      <formula>O$12&lt;&gt;""</formula>
    </cfRule>
  </conditionalFormatting>
  <conditionalFormatting sqref="Q15">
    <cfRule type="expression" dxfId="8" priority="20">
      <formula>Q$12&lt;&gt;""</formula>
    </cfRule>
  </conditionalFormatting>
  <conditionalFormatting sqref="S15">
    <cfRule type="expression" dxfId="7" priority="19">
      <formula>S$12&lt;&gt;""</formula>
    </cfRule>
  </conditionalFormatting>
  <conditionalFormatting sqref="U15">
    <cfRule type="expression" dxfId="6" priority="18">
      <formula>U$12&lt;&gt;""</formula>
    </cfRule>
  </conditionalFormatting>
  <conditionalFormatting sqref="W15">
    <cfRule type="expression" dxfId="5" priority="17">
      <formula>W$12&lt;&gt;""</formula>
    </cfRule>
  </conditionalFormatting>
  <pageMargins left="0.75" right="0.75" top="1" bottom="1" header="0.51180555555555496" footer="0.51180555555555496"/>
  <pageSetup firstPageNumber="0" orientation="portrait" horizontalDpi="300" verticalDpi="30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003" id="{EA55207E-69D8-E74C-B318-F556E2D9FDB2}">
            <xm:f>LCC_Input_Risultati!E$6=Dati_Riferimento!$H$6</xm:f>
            <x14:dxf>
              <font>
                <color auto="1"/>
              </font>
              <fill>
                <patternFill>
                  <bgColor theme="1" tint="0.499984740745262"/>
                </patternFill>
              </fill>
            </x14:dxf>
          </x14:cfRule>
          <xm:sqref>E45:E66 G45:G66 M45:M66 Q45:Q66 S45:S66 U45:U66 W45:W66 K45:K66 O45:O66 I45:I66</xm:sqref>
        </x14:conditionalFormatting>
        <x14:conditionalFormatting xmlns:xm="http://schemas.microsoft.com/office/excel/2006/main">
          <x14:cfRule type="expression" priority="79" id="{11D9692B-FD3C-DF4D-B79A-F62C2CACC651}">
            <xm:f>LCC_Input_Risultati!E$6=Dati_Riferimento!$H$7</xm:f>
            <x14:dxf>
              <font>
                <color auto="1"/>
              </font>
              <fill>
                <patternFill>
                  <bgColor theme="1" tint="0.499984740745262"/>
                </patternFill>
              </fill>
            </x14:dxf>
          </x14:cfRule>
          <xm:sqref>E21:E24 E27:E30 E33:E42 K21:K24 K27:K30 K33:K42 M27:M30 O21:O24 O27:O30 O33:O42 S21:S24 S27:S30 S33:S42 U27:U30 W21:W24 W27:W30 W33:W42 I21:I24 I27:I30 I33:I42 Q21:Q24 Q27:Q30 Q33:Q42 M21:M24 M33:M42 U33:U42 U21:U24 G21:G24 G27:G30 G33:G42</xm:sqref>
        </x14:conditionalFormatting>
        <x14:conditionalFormatting xmlns:xm="http://schemas.microsoft.com/office/excel/2006/main">
          <x14:cfRule type="expression" priority="78" id="{512D6447-94C3-904A-B707-133F8078AF03}">
            <xm:f>LCC_Input_Risultati!E$8=Dati_Riferimento!$H$21</xm:f>
            <x14:dxf>
              <font>
                <color auto="1"/>
              </font>
              <fill>
                <patternFill>
                  <bgColor theme="1" tint="0.499984740745262"/>
                </patternFill>
              </fill>
            </x14:dxf>
          </x14:cfRule>
          <xm:sqref>E28:E30 K28:K30 M28:M30 O28:O30 S28:S30 U28:U30 W28:W30 I28:I30 Q28:Q30 G28:G30</xm:sqref>
        </x14:conditionalFormatting>
        <x14:conditionalFormatting xmlns:xm="http://schemas.microsoft.com/office/excel/2006/main">
          <x14:cfRule type="expression" priority="74" id="{4934819C-9441-5246-A5BE-8CE487261090}">
            <xm:f>LCC_Input_Risultati!E$7=Dati_Riferimento!$H$15</xm:f>
            <x14:dxf>
              <font>
                <color auto="1"/>
              </font>
              <fill>
                <patternFill>
                  <bgColor theme="1" tint="0.499984740745262"/>
                </patternFill>
              </fill>
            </x14:dxf>
          </x14:cfRule>
          <xm:sqref>E27:E30 E46:E65 G46:G65 K27:K30 M27:M30 M46:M65 O27:O30 Q46:Q65 S27:S30 S46:S65 U27:U30 U46:U65 W27:W30 W46:W65 K46:K65 O46:O65 I46:I65 I27:I30 Q27:Q30 G27:G30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K76"/>
  <sheetViews>
    <sheetView topLeftCell="D27" zoomScale="90" zoomScaleNormal="90" workbookViewId="0">
      <selection activeCell="G62" sqref="G62"/>
    </sheetView>
  </sheetViews>
  <sheetFormatPr defaultColWidth="8.84375" defaultRowHeight="14" x14ac:dyDescent="0.3"/>
  <cols>
    <col min="1" max="1" width="3.84375" style="1" customWidth="1"/>
    <col min="2" max="2" width="35.3046875" style="80" customWidth="1"/>
    <col min="3" max="3" width="100.15234375" style="80" customWidth="1"/>
    <col min="4" max="4" width="100.69140625" style="1" customWidth="1"/>
    <col min="5" max="1025" width="5.69140625" style="1" customWidth="1"/>
  </cols>
  <sheetData>
    <row r="1" spans="2:4" s="4" customFormat="1" ht="45" customHeight="1" x14ac:dyDescent="0.3">
      <c r="B1" s="70" t="s">
        <v>149</v>
      </c>
      <c r="C1" s="81"/>
    </row>
    <row r="2" spans="2:4" ht="62" customHeight="1" x14ac:dyDescent="0.3">
      <c r="B2" s="166"/>
    </row>
    <row r="3" spans="2:4" s="82" customFormat="1" ht="27" customHeight="1" x14ac:dyDescent="0.3">
      <c r="B3" s="83" t="s">
        <v>150</v>
      </c>
      <c r="C3" s="83" t="s">
        <v>151</v>
      </c>
      <c r="D3" s="332" t="s">
        <v>4</v>
      </c>
    </row>
    <row r="4" spans="2:4" s="84" customFormat="1" ht="20" customHeight="1" x14ac:dyDescent="0.3">
      <c r="B4" s="85" t="s">
        <v>152</v>
      </c>
      <c r="C4" s="86"/>
      <c r="D4" s="87"/>
    </row>
    <row r="5" spans="2:4" s="84" customFormat="1" ht="20" customHeight="1" x14ac:dyDescent="0.3">
      <c r="B5" s="88" t="s">
        <v>52</v>
      </c>
      <c r="C5" s="89"/>
      <c r="D5" s="90"/>
    </row>
    <row r="6" spans="2:4" s="84" customFormat="1" ht="70" x14ac:dyDescent="0.3">
      <c r="B6" s="253" t="s">
        <v>157</v>
      </c>
      <c r="C6" s="89" t="s">
        <v>301</v>
      </c>
      <c r="D6" s="90"/>
    </row>
    <row r="7" spans="2:4" s="84" customFormat="1" ht="42" x14ac:dyDescent="0.3">
      <c r="B7" s="253" t="s">
        <v>153</v>
      </c>
      <c r="C7" s="89" t="s">
        <v>158</v>
      </c>
      <c r="D7" s="90"/>
    </row>
    <row r="8" spans="2:4" s="84" customFormat="1" ht="42" x14ac:dyDescent="0.3">
      <c r="B8" s="253" t="s">
        <v>154</v>
      </c>
      <c r="C8" s="89" t="s">
        <v>159</v>
      </c>
      <c r="D8" s="90"/>
    </row>
    <row r="9" spans="2:4" s="84" customFormat="1" ht="70" x14ac:dyDescent="0.3">
      <c r="B9" s="253" t="s">
        <v>155</v>
      </c>
      <c r="C9" s="89" t="s">
        <v>302</v>
      </c>
      <c r="D9" s="90"/>
    </row>
    <row r="10" spans="2:4" s="84" customFormat="1" ht="56" x14ac:dyDescent="0.3">
      <c r="B10" s="253" t="s">
        <v>156</v>
      </c>
      <c r="C10" s="89" t="s">
        <v>303</v>
      </c>
      <c r="D10" s="90"/>
    </row>
    <row r="11" spans="2:4" s="84" customFormat="1" ht="20" customHeight="1" x14ac:dyDescent="0.3">
      <c r="B11" s="256" t="s">
        <v>57</v>
      </c>
      <c r="C11" s="89"/>
      <c r="D11" s="90"/>
    </row>
    <row r="12" spans="2:4" s="84" customFormat="1" ht="28" x14ac:dyDescent="0.3">
      <c r="B12" s="253" t="s">
        <v>160</v>
      </c>
      <c r="C12" s="89" t="s">
        <v>164</v>
      </c>
      <c r="D12" s="90"/>
    </row>
    <row r="13" spans="2:4" s="84" customFormat="1" ht="28" x14ac:dyDescent="0.3">
      <c r="B13" s="253" t="s">
        <v>163</v>
      </c>
      <c r="C13" s="89" t="s">
        <v>165</v>
      </c>
      <c r="D13" s="90"/>
    </row>
    <row r="14" spans="2:4" s="84" customFormat="1" ht="112" x14ac:dyDescent="0.3">
      <c r="B14" s="253" t="s">
        <v>161</v>
      </c>
      <c r="C14" s="89" t="s">
        <v>166</v>
      </c>
      <c r="D14" s="162"/>
    </row>
    <row r="15" spans="2:4" s="84" customFormat="1" ht="155" customHeight="1" x14ac:dyDescent="0.3">
      <c r="B15" s="253" t="s">
        <v>162</v>
      </c>
      <c r="C15" s="89" t="s">
        <v>167</v>
      </c>
      <c r="D15" s="89" t="s">
        <v>168</v>
      </c>
    </row>
    <row r="16" spans="2:4" s="84" customFormat="1" ht="20" customHeight="1" x14ac:dyDescent="0.3">
      <c r="B16" s="255" t="s">
        <v>61</v>
      </c>
      <c r="C16" s="89"/>
      <c r="D16" s="90"/>
    </row>
    <row r="17" spans="2:4" s="84" customFormat="1" ht="42" x14ac:dyDescent="0.3">
      <c r="B17" s="253" t="s">
        <v>169</v>
      </c>
      <c r="C17" s="89" t="s">
        <v>171</v>
      </c>
      <c r="D17" s="90"/>
    </row>
    <row r="18" spans="2:4" s="84" customFormat="1" ht="117" customHeight="1" x14ac:dyDescent="0.3">
      <c r="B18" s="292" t="s">
        <v>170</v>
      </c>
      <c r="C18" s="139" t="s">
        <v>300</v>
      </c>
      <c r="D18" s="90"/>
    </row>
    <row r="19" spans="2:4" s="283" customFormat="1" ht="28" x14ac:dyDescent="0.3">
      <c r="B19" s="321" t="s">
        <v>172</v>
      </c>
      <c r="C19" s="89"/>
      <c r="D19" s="322"/>
    </row>
    <row r="20" spans="2:4" s="84" customFormat="1" ht="42" x14ac:dyDescent="0.3">
      <c r="B20" s="319" t="s">
        <v>173</v>
      </c>
      <c r="C20" s="89" t="s">
        <v>304</v>
      </c>
      <c r="D20" s="320"/>
    </row>
    <row r="21" spans="2:4" s="84" customFormat="1" ht="154" x14ac:dyDescent="0.3">
      <c r="B21" s="253" t="s">
        <v>174</v>
      </c>
      <c r="C21" s="89" t="s">
        <v>305</v>
      </c>
      <c r="D21" s="90"/>
    </row>
    <row r="22" spans="2:4" s="84" customFormat="1" ht="199" customHeight="1" x14ac:dyDescent="0.3">
      <c r="B22" s="253" t="s">
        <v>175</v>
      </c>
      <c r="C22" s="89" t="s">
        <v>306</v>
      </c>
      <c r="D22" s="90"/>
    </row>
    <row r="23" spans="2:4" s="84" customFormat="1" ht="70" x14ac:dyDescent="0.3">
      <c r="B23" s="253" t="s">
        <v>83</v>
      </c>
      <c r="C23" s="89" t="s">
        <v>307</v>
      </c>
      <c r="D23" s="90"/>
    </row>
    <row r="24" spans="2:4" s="283" customFormat="1" ht="28" x14ac:dyDescent="0.3">
      <c r="B24" s="321" t="s">
        <v>176</v>
      </c>
      <c r="C24" s="89"/>
      <c r="D24" s="322"/>
    </row>
    <row r="25" spans="2:4" s="84" customFormat="1" ht="98" x14ac:dyDescent="0.3">
      <c r="B25" s="319" t="s">
        <v>177</v>
      </c>
      <c r="C25" s="89" t="s">
        <v>308</v>
      </c>
      <c r="D25" s="320"/>
    </row>
    <row r="26" spans="2:4" s="84" customFormat="1" ht="20" customHeight="1" x14ac:dyDescent="0.3">
      <c r="B26" s="256" t="s">
        <v>178</v>
      </c>
      <c r="C26" s="89"/>
      <c r="D26" s="90"/>
    </row>
    <row r="27" spans="2:4" s="84" customFormat="1" ht="28" x14ac:dyDescent="0.3">
      <c r="B27" s="253" t="s">
        <v>87</v>
      </c>
      <c r="C27" s="89" t="s">
        <v>179</v>
      </c>
      <c r="D27" s="90"/>
    </row>
    <row r="28" spans="2:4" s="84" customFormat="1" ht="56" x14ac:dyDescent="0.3">
      <c r="B28" s="253" t="s">
        <v>88</v>
      </c>
      <c r="C28" s="89" t="s">
        <v>180</v>
      </c>
      <c r="D28" s="90"/>
    </row>
    <row r="29" spans="2:4" s="84" customFormat="1" ht="33" customHeight="1" x14ac:dyDescent="0.3">
      <c r="B29" s="253" t="s">
        <v>89</v>
      </c>
      <c r="C29" s="89" t="s">
        <v>181</v>
      </c>
      <c r="D29" s="90"/>
    </row>
    <row r="30" spans="2:4" s="84" customFormat="1" ht="42" x14ac:dyDescent="0.3">
      <c r="B30" s="257" t="s">
        <v>90</v>
      </c>
      <c r="C30" s="89" t="s">
        <v>182</v>
      </c>
      <c r="D30" s="90"/>
    </row>
    <row r="31" spans="2:4" s="84" customFormat="1" ht="98" x14ac:dyDescent="0.3">
      <c r="B31" s="253" t="s">
        <v>183</v>
      </c>
      <c r="C31" s="89" t="s">
        <v>184</v>
      </c>
      <c r="D31" s="90"/>
    </row>
    <row r="32" spans="2:4" s="84" customFormat="1" ht="20" customHeight="1" x14ac:dyDescent="0.3">
      <c r="B32" s="256" t="s">
        <v>185</v>
      </c>
      <c r="C32" s="89"/>
      <c r="D32" s="90"/>
    </row>
    <row r="33" spans="1:4" s="84" customFormat="1" ht="104.5" x14ac:dyDescent="0.3">
      <c r="B33" s="253" t="s">
        <v>310</v>
      </c>
      <c r="C33" s="89" t="s">
        <v>309</v>
      </c>
      <c r="D33" s="90"/>
    </row>
    <row r="34" spans="1:4" s="84" customFormat="1" ht="30" x14ac:dyDescent="0.3">
      <c r="B34" s="253" t="s">
        <v>311</v>
      </c>
      <c r="C34" s="89" t="s">
        <v>314</v>
      </c>
      <c r="D34" s="90"/>
    </row>
    <row r="35" spans="1:4" s="84" customFormat="1" ht="100" x14ac:dyDescent="0.3">
      <c r="B35" s="253" t="s">
        <v>312</v>
      </c>
      <c r="C35" s="89" t="s">
        <v>313</v>
      </c>
      <c r="D35" s="90"/>
    </row>
    <row r="36" spans="1:4" s="84" customFormat="1" x14ac:dyDescent="0.3">
      <c r="B36" s="89"/>
      <c r="C36" s="89"/>
      <c r="D36" s="90"/>
    </row>
    <row r="37" spans="1:4" s="84" customFormat="1" ht="20" customHeight="1" x14ac:dyDescent="0.3">
      <c r="B37" s="91" t="s">
        <v>186</v>
      </c>
      <c r="C37" s="92"/>
      <c r="D37" s="93"/>
    </row>
    <row r="38" spans="1:4" s="84" customFormat="1" ht="20" customHeight="1" x14ac:dyDescent="0.3">
      <c r="B38" s="185" t="s">
        <v>99</v>
      </c>
      <c r="C38" s="89"/>
      <c r="D38" s="90"/>
    </row>
    <row r="39" spans="1:4" s="84" customFormat="1" x14ac:dyDescent="0.3">
      <c r="B39" s="253" t="s">
        <v>100</v>
      </c>
      <c r="C39" s="89" t="s">
        <v>187</v>
      </c>
      <c r="D39" s="90"/>
    </row>
    <row r="40" spans="1:4" s="283" customFormat="1" ht="42" x14ac:dyDescent="0.3">
      <c r="A40" s="354"/>
      <c r="B40" s="253" t="s">
        <v>188</v>
      </c>
      <c r="C40" s="89" t="s">
        <v>189</v>
      </c>
      <c r="D40" s="162"/>
    </row>
    <row r="41" spans="1:4" s="84" customFormat="1" ht="20" customHeight="1" x14ac:dyDescent="0.3">
      <c r="B41" s="255" t="s">
        <v>102</v>
      </c>
      <c r="C41" s="89"/>
      <c r="D41" s="90"/>
    </row>
    <row r="42" spans="1:4" s="324" customFormat="1" ht="20" customHeight="1" x14ac:dyDescent="0.3">
      <c r="B42" s="325" t="s">
        <v>64</v>
      </c>
      <c r="C42" s="326"/>
      <c r="D42" s="327"/>
    </row>
    <row r="43" spans="1:4" s="84" customFormat="1" ht="28" x14ac:dyDescent="0.3">
      <c r="B43" s="319" t="s">
        <v>190</v>
      </c>
      <c r="C43" s="89" t="s">
        <v>191</v>
      </c>
      <c r="D43" s="323"/>
    </row>
    <row r="44" spans="1:4" s="84" customFormat="1" ht="28" x14ac:dyDescent="0.3">
      <c r="B44" s="253" t="s">
        <v>192</v>
      </c>
      <c r="C44" s="89" t="s">
        <v>193</v>
      </c>
      <c r="D44" s="162"/>
    </row>
    <row r="45" spans="1:4" s="84" customFormat="1" ht="28" x14ac:dyDescent="0.3">
      <c r="B45" s="253" t="s">
        <v>194</v>
      </c>
      <c r="C45" s="89" t="s">
        <v>195</v>
      </c>
      <c r="D45" s="162"/>
    </row>
    <row r="46" spans="1:4" s="84" customFormat="1" ht="46" customHeight="1" x14ac:dyDescent="0.3">
      <c r="B46" s="253" t="s">
        <v>196</v>
      </c>
      <c r="C46" s="89" t="s">
        <v>197</v>
      </c>
      <c r="D46" s="162"/>
    </row>
    <row r="47" spans="1:4" s="84" customFormat="1" ht="126" x14ac:dyDescent="0.3">
      <c r="B47" s="253" t="s">
        <v>198</v>
      </c>
      <c r="C47" s="89" t="s">
        <v>199</v>
      </c>
      <c r="D47" s="162"/>
    </row>
    <row r="48" spans="1:4" s="84" customFormat="1" ht="112" x14ac:dyDescent="0.3">
      <c r="B48" s="253" t="s">
        <v>200</v>
      </c>
      <c r="C48" s="89" t="s">
        <v>201</v>
      </c>
      <c r="D48" s="162"/>
    </row>
    <row r="49" spans="2:4" s="283" customFormat="1" ht="20" customHeight="1" x14ac:dyDescent="0.3">
      <c r="B49" s="325" t="s">
        <v>84</v>
      </c>
      <c r="C49" s="89"/>
      <c r="D49" s="322"/>
    </row>
    <row r="50" spans="2:4" s="84" customFormat="1" ht="28" x14ac:dyDescent="0.3">
      <c r="B50" s="319" t="s">
        <v>202</v>
      </c>
      <c r="C50" s="89" t="s">
        <v>203</v>
      </c>
      <c r="D50" s="323"/>
    </row>
    <row r="51" spans="2:4" s="84" customFormat="1" ht="28" x14ac:dyDescent="0.3">
      <c r="B51" s="253" t="s">
        <v>204</v>
      </c>
      <c r="C51" s="89" t="s">
        <v>205</v>
      </c>
      <c r="D51" s="162"/>
    </row>
    <row r="52" spans="2:4" s="84" customFormat="1" x14ac:dyDescent="0.3">
      <c r="B52" s="253" t="s">
        <v>206</v>
      </c>
      <c r="C52" s="89" t="s">
        <v>207</v>
      </c>
      <c r="D52" s="162"/>
    </row>
    <row r="53" spans="2:4" s="84" customFormat="1" ht="20" customHeight="1" x14ac:dyDescent="0.3">
      <c r="B53" s="255" t="s">
        <v>208</v>
      </c>
      <c r="C53" s="89"/>
      <c r="D53" s="90"/>
    </row>
    <row r="54" spans="2:4" s="84" customFormat="1" ht="180" customHeight="1" x14ac:dyDescent="0.3">
      <c r="B54" s="253" t="s">
        <v>315</v>
      </c>
      <c r="C54" s="89" t="s">
        <v>209</v>
      </c>
      <c r="D54" s="162"/>
    </row>
    <row r="55" spans="2:4" s="84" customFormat="1" x14ac:dyDescent="0.3">
      <c r="B55" s="89"/>
      <c r="C55" s="89"/>
      <c r="D55" s="90"/>
    </row>
    <row r="56" spans="2:4" s="84" customFormat="1" ht="20" customHeight="1" x14ac:dyDescent="0.3">
      <c r="B56" s="252" t="s">
        <v>210</v>
      </c>
      <c r="C56" s="94"/>
      <c r="D56" s="95"/>
    </row>
    <row r="57" spans="2:4" s="84" customFormat="1" ht="108" customHeight="1" x14ac:dyDescent="0.3">
      <c r="B57" s="254" t="s">
        <v>299</v>
      </c>
      <c r="C57" s="89" t="s">
        <v>211</v>
      </c>
      <c r="D57" s="274"/>
    </row>
    <row r="58" spans="2:4" s="84" customFormat="1" ht="91" customHeight="1" x14ac:dyDescent="0.3">
      <c r="B58" s="254" t="s">
        <v>118</v>
      </c>
      <c r="C58" s="89" t="s">
        <v>212</v>
      </c>
      <c r="D58" s="90"/>
    </row>
    <row r="59" spans="2:4" s="84" customFormat="1" ht="331" customHeight="1" x14ac:dyDescent="0.3">
      <c r="B59" s="254" t="s">
        <v>119</v>
      </c>
      <c r="C59" s="89" t="s">
        <v>316</v>
      </c>
      <c r="D59" s="90"/>
    </row>
    <row r="60" spans="2:4" s="84" customFormat="1" ht="66" customHeight="1" x14ac:dyDescent="0.3">
      <c r="B60" s="254" t="s">
        <v>120</v>
      </c>
      <c r="C60" s="142" t="s">
        <v>317</v>
      </c>
      <c r="D60" s="90"/>
    </row>
    <row r="61" spans="2:4" s="84" customFormat="1" ht="99" customHeight="1" x14ac:dyDescent="0.3">
      <c r="B61" s="254" t="s">
        <v>121</v>
      </c>
      <c r="C61" s="142" t="s">
        <v>318</v>
      </c>
      <c r="D61" s="90"/>
    </row>
    <row r="62" spans="2:4" s="84" customFormat="1" ht="78" customHeight="1" x14ac:dyDescent="0.3">
      <c r="B62" s="254" t="s">
        <v>122</v>
      </c>
      <c r="C62" s="89" t="s">
        <v>213</v>
      </c>
      <c r="D62" s="90"/>
    </row>
    <row r="63" spans="2:4" s="84" customFormat="1" ht="51" customHeight="1" x14ac:dyDescent="0.3">
      <c r="B63" s="254" t="s">
        <v>135</v>
      </c>
      <c r="C63" s="89" t="s">
        <v>214</v>
      </c>
      <c r="D63" s="90"/>
    </row>
    <row r="64" spans="2:4" s="84" customFormat="1" ht="38" customHeight="1" x14ac:dyDescent="0.3">
      <c r="B64" s="254" t="s">
        <v>136</v>
      </c>
      <c r="C64" s="89" t="s">
        <v>215</v>
      </c>
      <c r="D64" s="90"/>
    </row>
    <row r="65" spans="2:4" s="84" customFormat="1" ht="49" customHeight="1" x14ac:dyDescent="0.3">
      <c r="B65" s="254" t="s">
        <v>319</v>
      </c>
      <c r="C65" s="89" t="s">
        <v>320</v>
      </c>
      <c r="D65" s="90"/>
    </row>
    <row r="67" spans="2:4" s="84" customFormat="1" ht="20" customHeight="1" x14ac:dyDescent="0.3">
      <c r="B67" s="252" t="s">
        <v>219</v>
      </c>
      <c r="C67" s="94"/>
      <c r="D67" s="95"/>
    </row>
    <row r="68" spans="2:4" s="84" customFormat="1" x14ac:dyDescent="0.3">
      <c r="B68" s="254" t="s">
        <v>216</v>
      </c>
      <c r="C68" s="89" t="s">
        <v>218</v>
      </c>
      <c r="D68" s="90"/>
    </row>
    <row r="69" spans="2:4" s="84" customFormat="1" x14ac:dyDescent="0.3">
      <c r="B69" s="254" t="s">
        <v>217</v>
      </c>
      <c r="C69" s="89" t="s">
        <v>321</v>
      </c>
      <c r="D69" s="90"/>
    </row>
    <row r="70" spans="2:4" s="84" customFormat="1" ht="28" x14ac:dyDescent="0.3">
      <c r="B70" s="254" t="s">
        <v>125</v>
      </c>
      <c r="C70" s="142" t="s">
        <v>322</v>
      </c>
      <c r="D70" s="90"/>
    </row>
    <row r="71" spans="2:4" s="84" customFormat="1" x14ac:dyDescent="0.3">
      <c r="B71" s="254" t="s">
        <v>126</v>
      </c>
      <c r="C71" s="142" t="s">
        <v>220</v>
      </c>
      <c r="D71" s="90"/>
    </row>
    <row r="72" spans="2:4" s="84" customFormat="1" ht="28" x14ac:dyDescent="0.3">
      <c r="B72" s="254" t="s">
        <v>127</v>
      </c>
      <c r="C72" s="89" t="s">
        <v>225</v>
      </c>
      <c r="D72" s="90"/>
    </row>
    <row r="73" spans="2:4" s="84" customFormat="1" x14ac:dyDescent="0.3">
      <c r="B73" s="254" t="s">
        <v>128</v>
      </c>
      <c r="C73" s="89" t="s">
        <v>224</v>
      </c>
      <c r="D73" s="90"/>
    </row>
    <row r="74" spans="2:4" s="84" customFormat="1" ht="28" x14ac:dyDescent="0.3">
      <c r="B74" s="254" t="s">
        <v>138</v>
      </c>
      <c r="C74" s="89" t="s">
        <v>223</v>
      </c>
      <c r="D74" s="90"/>
    </row>
    <row r="75" spans="2:4" s="84" customFormat="1" ht="28" x14ac:dyDescent="0.3">
      <c r="B75" s="254" t="s">
        <v>139</v>
      </c>
      <c r="C75" s="89" t="s">
        <v>222</v>
      </c>
      <c r="D75" s="90"/>
    </row>
    <row r="76" spans="2:4" s="84" customFormat="1" ht="28" x14ac:dyDescent="0.3">
      <c r="B76" s="254" t="s">
        <v>323</v>
      </c>
      <c r="C76" s="89" t="s">
        <v>221</v>
      </c>
      <c r="D76" s="90"/>
    </row>
  </sheetData>
  <pageMargins left="0.7" right="0.7" top="0.75" bottom="0.75" header="0.51180555555555496" footer="0.51180555555555496"/>
  <pageSetup paperSize="9"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3"/>
  <sheetViews>
    <sheetView topLeftCell="B1" zoomScale="70" zoomScaleNormal="70" workbookViewId="0">
      <selection activeCell="C8" sqref="C8"/>
    </sheetView>
  </sheetViews>
  <sheetFormatPr defaultColWidth="10.84375" defaultRowHeight="13.5" outlineLevelCol="1" x14ac:dyDescent="0.3"/>
  <cols>
    <col min="1" max="1" width="3.69140625" style="183" customWidth="1"/>
    <col min="2" max="2" width="3.15234375" style="183" customWidth="1"/>
    <col min="3" max="3" width="46.15234375" style="183" customWidth="1"/>
    <col min="4" max="4" width="4.15234375" style="183" customWidth="1"/>
    <col min="5" max="5" width="12.84375" style="183" customWidth="1"/>
    <col min="6" max="6" width="4.15234375" style="183" customWidth="1"/>
    <col min="7" max="7" width="12.84375" style="183" customWidth="1"/>
    <col min="8" max="8" width="4.15234375" style="183" customWidth="1" outlineLevel="1"/>
    <col min="9" max="9" width="12.84375" style="183" customWidth="1" outlineLevel="1"/>
    <col min="10" max="10" width="4.15234375" style="183" customWidth="1" outlineLevel="1"/>
    <col min="11" max="11" width="12.84375" style="183" customWidth="1" outlineLevel="1"/>
    <col min="12" max="12" width="4.15234375" style="183" customWidth="1" outlineLevel="1"/>
    <col min="13" max="13" width="12.84375" style="183" customWidth="1" outlineLevel="1"/>
    <col min="14" max="14" width="4.15234375" style="183" customWidth="1" outlineLevel="1"/>
    <col min="15" max="15" width="12.84375" style="183" customWidth="1" outlineLevel="1"/>
    <col min="16" max="16" width="4.15234375" style="183" customWidth="1" outlineLevel="1"/>
    <col min="17" max="17" width="12.84375" style="183" customWidth="1" outlineLevel="1"/>
    <col min="18" max="18" width="4.15234375" style="183" customWidth="1" outlineLevel="1"/>
    <col min="19" max="19" width="12.84375" style="183" customWidth="1" outlineLevel="1"/>
    <col min="20" max="20" width="4.15234375" style="183" customWidth="1" outlineLevel="1"/>
    <col min="21" max="21" width="12.84375" style="183" customWidth="1" outlineLevel="1"/>
    <col min="22" max="22" width="4.15234375" style="183" customWidth="1" outlineLevel="1"/>
    <col min="23" max="23" width="12.84375" style="183" customWidth="1" outlineLevel="1"/>
    <col min="24" max="24" width="4.15234375" style="183" customWidth="1"/>
    <col min="25" max="16384" width="10.84375" style="183"/>
  </cols>
  <sheetData>
    <row r="1" spans="2:24" s="4" customFormat="1" ht="45" customHeight="1" x14ac:dyDescent="0.3">
      <c r="B1" s="70" t="s">
        <v>226</v>
      </c>
      <c r="C1" s="81"/>
      <c r="D1" s="258"/>
    </row>
    <row r="3" spans="2:24" s="20" customFormat="1" ht="23" customHeight="1" x14ac:dyDescent="0.3">
      <c r="B3" s="56" t="s">
        <v>227</v>
      </c>
      <c r="C3" s="56"/>
      <c r="D3" s="57"/>
      <c r="E3" s="58"/>
      <c r="F3" s="58"/>
      <c r="G3" s="58"/>
      <c r="H3" s="58"/>
      <c r="I3" s="58"/>
      <c r="J3" s="58"/>
      <c r="K3" s="58"/>
      <c r="L3" s="58"/>
      <c r="M3" s="58"/>
      <c r="N3" s="58"/>
      <c r="O3" s="58"/>
      <c r="P3" s="58"/>
      <c r="Q3" s="58"/>
      <c r="R3" s="58"/>
      <c r="S3" s="58"/>
      <c r="T3" s="58"/>
      <c r="U3" s="58"/>
      <c r="V3" s="58"/>
      <c r="W3" s="58"/>
      <c r="X3" s="59"/>
    </row>
    <row r="4" spans="2:24" s="20" customFormat="1" ht="14" x14ac:dyDescent="0.3">
      <c r="B4" s="208"/>
      <c r="C4" s="21"/>
      <c r="D4" s="27"/>
      <c r="E4" s="22"/>
      <c r="F4" s="22"/>
      <c r="G4" s="22"/>
      <c r="H4" s="22"/>
      <c r="I4" s="22"/>
      <c r="J4" s="22"/>
      <c r="K4" s="22"/>
      <c r="L4" s="22"/>
      <c r="M4" s="22"/>
      <c r="N4" s="22"/>
      <c r="O4" s="22"/>
      <c r="P4" s="22"/>
      <c r="Q4" s="22"/>
      <c r="R4" s="22"/>
      <c r="S4" s="22"/>
      <c r="T4" s="22"/>
      <c r="U4" s="22"/>
      <c r="V4" s="22"/>
      <c r="W4" s="22"/>
      <c r="X4" s="60"/>
    </row>
    <row r="5" spans="2:24" s="36" customFormat="1" ht="14" x14ac:dyDescent="0.3">
      <c r="B5" s="220"/>
      <c r="C5" s="185" t="s">
        <v>56</v>
      </c>
      <c r="D5" s="221"/>
      <c r="E5" s="246" t="str">
        <f>Foglio_Risposta_Offerente!E11</f>
        <v/>
      </c>
      <c r="F5" s="247"/>
      <c r="G5" s="246" t="str">
        <f>Foglio_Risposta_Offerente!G11</f>
        <v/>
      </c>
      <c r="H5" s="221"/>
      <c r="I5" s="246" t="str">
        <f>Foglio_Risposta_Offerente!I11</f>
        <v/>
      </c>
      <c r="J5" s="247"/>
      <c r="K5" s="246" t="str">
        <f>Foglio_Risposta_Offerente!K11</f>
        <v/>
      </c>
      <c r="L5" s="247"/>
      <c r="M5" s="246" t="str">
        <f>Foglio_Risposta_Offerente!M11</f>
        <v/>
      </c>
      <c r="N5" s="247"/>
      <c r="O5" s="246" t="str">
        <f>Foglio_Risposta_Offerente!O11</f>
        <v/>
      </c>
      <c r="P5" s="247"/>
      <c r="Q5" s="246" t="str">
        <f>Foglio_Risposta_Offerente!Q11</f>
        <v/>
      </c>
      <c r="R5" s="247"/>
      <c r="S5" s="246" t="str">
        <f>Foglio_Risposta_Offerente!S11</f>
        <v/>
      </c>
      <c r="T5" s="247"/>
      <c r="U5" s="246" t="str">
        <f>Foglio_Risposta_Offerente!U11</f>
        <v/>
      </c>
      <c r="V5" s="247"/>
      <c r="W5" s="246" t="str">
        <f>Foglio_Risposta_Offerente!W11</f>
        <v/>
      </c>
      <c r="X5" s="222"/>
    </row>
    <row r="6" spans="2:24" s="36" customFormat="1" ht="14" x14ac:dyDescent="0.3">
      <c r="B6" s="220"/>
      <c r="C6" s="185" t="s">
        <v>144</v>
      </c>
      <c r="D6" s="221"/>
      <c r="E6" s="246">
        <f>Foglio_Risposta_Offerente!E14</f>
        <v>0</v>
      </c>
      <c r="F6" s="247"/>
      <c r="G6" s="246">
        <f>Foglio_Risposta_Offerente!G14</f>
        <v>0</v>
      </c>
      <c r="H6" s="221"/>
      <c r="I6" s="246">
        <f>Foglio_Risposta_Offerente!I14</f>
        <v>0</v>
      </c>
      <c r="J6" s="247"/>
      <c r="K6" s="246">
        <f>Foglio_Risposta_Offerente!K14</f>
        <v>0</v>
      </c>
      <c r="L6" s="247"/>
      <c r="M6" s="246">
        <f>Foglio_Risposta_Offerente!M14</f>
        <v>0</v>
      </c>
      <c r="N6" s="247"/>
      <c r="O6" s="246">
        <f>Foglio_Risposta_Offerente!O14</f>
        <v>0</v>
      </c>
      <c r="P6" s="247"/>
      <c r="Q6" s="246">
        <f>Foglio_Risposta_Offerente!Q14</f>
        <v>0</v>
      </c>
      <c r="R6" s="247"/>
      <c r="S6" s="246">
        <f>Foglio_Risposta_Offerente!S14</f>
        <v>0</v>
      </c>
      <c r="T6" s="247"/>
      <c r="U6" s="246">
        <f>Foglio_Risposta_Offerente!U14</f>
        <v>0</v>
      </c>
      <c r="V6" s="247"/>
      <c r="W6" s="246">
        <f>Foglio_Risposta_Offerente!W14</f>
        <v>0</v>
      </c>
      <c r="X6" s="222"/>
    </row>
    <row r="7" spans="2:24" s="20" customFormat="1" ht="14" x14ac:dyDescent="0.3">
      <c r="B7" s="209"/>
      <c r="C7" s="185" t="s">
        <v>228</v>
      </c>
      <c r="D7" s="27"/>
      <c r="E7" s="216">
        <f>LCC_Input_Risultati!E142+LCC_Input_Risultati!E147</f>
        <v>0</v>
      </c>
      <c r="F7" s="22"/>
      <c r="G7" s="216">
        <f>LCC_Input_Risultati!G142+LCC_Input_Risultati!G147</f>
        <v>0</v>
      </c>
      <c r="H7" s="22"/>
      <c r="I7" s="216">
        <f>LCC_Input_Risultati!I142+LCC_Input_Risultati!I147</f>
        <v>0</v>
      </c>
      <c r="J7" s="22"/>
      <c r="K7" s="216">
        <f>LCC_Input_Risultati!K142+LCC_Input_Risultati!K147</f>
        <v>0</v>
      </c>
      <c r="L7" s="22"/>
      <c r="M7" s="216">
        <f>LCC_Input_Risultati!M142+LCC_Input_Risultati!M147</f>
        <v>0</v>
      </c>
      <c r="N7" s="22"/>
      <c r="O7" s="216">
        <f>LCC_Input_Risultati!O142+LCC_Input_Risultati!O147</f>
        <v>0</v>
      </c>
      <c r="P7" s="22"/>
      <c r="Q7" s="216">
        <f>LCC_Input_Risultati!Q142+LCC_Input_Risultati!Q147</f>
        <v>0</v>
      </c>
      <c r="R7" s="22"/>
      <c r="S7" s="216">
        <f>LCC_Input_Risultati!S142+LCC_Input_Risultati!S147</f>
        <v>0</v>
      </c>
      <c r="T7" s="22"/>
      <c r="U7" s="216">
        <f>LCC_Input_Risultati!U142+LCC_Input_Risultati!U147</f>
        <v>0</v>
      </c>
      <c r="V7" s="22"/>
      <c r="W7" s="216">
        <f>LCC_Input_Risultati!W142+LCC_Input_Risultati!W147</f>
        <v>0</v>
      </c>
      <c r="X7" s="60"/>
    </row>
    <row r="8" spans="2:24" s="20" customFormat="1" ht="14" x14ac:dyDescent="0.3">
      <c r="B8" s="209"/>
      <c r="C8" s="185" t="s">
        <v>118</v>
      </c>
      <c r="D8" s="27"/>
      <c r="E8" s="216">
        <f>LCC_Input_Risultati!E143</f>
        <v>0</v>
      </c>
      <c r="F8" s="22"/>
      <c r="G8" s="216">
        <f>LCC_Input_Risultati!G143</f>
        <v>0</v>
      </c>
      <c r="H8" s="22"/>
      <c r="I8" s="216">
        <f>LCC_Input_Risultati!I143</f>
        <v>0</v>
      </c>
      <c r="J8" s="22"/>
      <c r="K8" s="216">
        <f>LCC_Input_Risultati!K143</f>
        <v>0</v>
      </c>
      <c r="L8" s="22"/>
      <c r="M8" s="216">
        <f>LCC_Input_Risultati!M143</f>
        <v>0</v>
      </c>
      <c r="N8" s="22"/>
      <c r="O8" s="216">
        <f>LCC_Input_Risultati!O143</f>
        <v>0</v>
      </c>
      <c r="P8" s="22"/>
      <c r="Q8" s="216">
        <f>LCC_Input_Risultati!Q143</f>
        <v>0</v>
      </c>
      <c r="R8" s="22"/>
      <c r="S8" s="216">
        <f>LCC_Input_Risultati!S143</f>
        <v>0</v>
      </c>
      <c r="T8" s="22"/>
      <c r="U8" s="216">
        <f>LCC_Input_Risultati!U143</f>
        <v>0</v>
      </c>
      <c r="V8" s="22"/>
      <c r="W8" s="216">
        <f>LCC_Input_Risultati!W143</f>
        <v>0</v>
      </c>
      <c r="X8" s="60"/>
    </row>
    <row r="9" spans="2:24" s="20" customFormat="1" ht="14" x14ac:dyDescent="0.3">
      <c r="B9" s="209"/>
      <c r="C9" s="185" t="s">
        <v>119</v>
      </c>
      <c r="D9" s="27"/>
      <c r="E9" s="216">
        <f>LCC_Input_Risultati!E144</f>
        <v>0</v>
      </c>
      <c r="F9" s="22"/>
      <c r="G9" s="216">
        <f>LCC_Input_Risultati!G144</f>
        <v>0</v>
      </c>
      <c r="H9" s="22"/>
      <c r="I9" s="216">
        <f>LCC_Input_Risultati!I144</f>
        <v>0</v>
      </c>
      <c r="J9" s="22"/>
      <c r="K9" s="216">
        <f>LCC_Input_Risultati!K144</f>
        <v>0</v>
      </c>
      <c r="L9" s="22"/>
      <c r="M9" s="216">
        <f>LCC_Input_Risultati!M144</f>
        <v>0</v>
      </c>
      <c r="N9" s="22"/>
      <c r="O9" s="216">
        <f>LCC_Input_Risultati!O144</f>
        <v>0</v>
      </c>
      <c r="P9" s="22"/>
      <c r="Q9" s="216">
        <f>LCC_Input_Risultati!Q144</f>
        <v>0</v>
      </c>
      <c r="R9" s="22"/>
      <c r="S9" s="216">
        <f>LCC_Input_Risultati!S144</f>
        <v>0</v>
      </c>
      <c r="T9" s="22"/>
      <c r="U9" s="216">
        <f>LCC_Input_Risultati!U144</f>
        <v>0</v>
      </c>
      <c r="V9" s="22"/>
      <c r="W9" s="216">
        <f>LCC_Input_Risultati!W144</f>
        <v>0</v>
      </c>
      <c r="X9" s="60"/>
    </row>
    <row r="10" spans="2:24" s="20" customFormat="1" ht="14" x14ac:dyDescent="0.3">
      <c r="B10" s="209"/>
      <c r="C10" s="185" t="s">
        <v>120</v>
      </c>
      <c r="D10" s="27"/>
      <c r="E10" s="216">
        <f>LCC_Input_Risultati!E145</f>
        <v>0</v>
      </c>
      <c r="F10" s="22"/>
      <c r="G10" s="216">
        <f>LCC_Input_Risultati!G145</f>
        <v>0</v>
      </c>
      <c r="H10" s="22"/>
      <c r="I10" s="216">
        <f>LCC_Input_Risultati!I145</f>
        <v>0</v>
      </c>
      <c r="J10" s="22"/>
      <c r="K10" s="216">
        <f>LCC_Input_Risultati!K145</f>
        <v>0</v>
      </c>
      <c r="L10" s="22"/>
      <c r="M10" s="216">
        <f>LCC_Input_Risultati!M145</f>
        <v>0</v>
      </c>
      <c r="N10" s="22"/>
      <c r="O10" s="216">
        <f>LCC_Input_Risultati!O145</f>
        <v>0</v>
      </c>
      <c r="P10" s="22"/>
      <c r="Q10" s="216">
        <f>LCC_Input_Risultati!Q145</f>
        <v>0</v>
      </c>
      <c r="R10" s="22"/>
      <c r="S10" s="216">
        <f>LCC_Input_Risultati!S145</f>
        <v>0</v>
      </c>
      <c r="T10" s="22"/>
      <c r="U10" s="216">
        <f>LCC_Input_Risultati!U145</f>
        <v>0</v>
      </c>
      <c r="V10" s="22"/>
      <c r="W10" s="216">
        <f>LCC_Input_Risultati!W145</f>
        <v>0</v>
      </c>
      <c r="X10" s="60"/>
    </row>
    <row r="11" spans="2:24" s="20" customFormat="1" ht="14" x14ac:dyDescent="0.3">
      <c r="B11" s="209"/>
      <c r="C11" s="185" t="s">
        <v>121</v>
      </c>
      <c r="D11" s="27"/>
      <c r="E11" s="216">
        <f>LCC_Input_Risultati!E146</f>
        <v>0</v>
      </c>
      <c r="F11" s="22"/>
      <c r="G11" s="216">
        <f>LCC_Input_Risultati!G146</f>
        <v>0</v>
      </c>
      <c r="H11" s="22"/>
      <c r="I11" s="216">
        <f>LCC_Input_Risultati!I146</f>
        <v>0</v>
      </c>
      <c r="J11" s="22"/>
      <c r="K11" s="216">
        <f>LCC_Input_Risultati!K146</f>
        <v>0</v>
      </c>
      <c r="L11" s="22"/>
      <c r="M11" s="216">
        <f>LCC_Input_Risultati!M146</f>
        <v>0</v>
      </c>
      <c r="N11" s="22"/>
      <c r="O11" s="216">
        <f>LCC_Input_Risultati!O146</f>
        <v>0</v>
      </c>
      <c r="P11" s="22"/>
      <c r="Q11" s="216">
        <f>LCC_Input_Risultati!Q146</f>
        <v>0</v>
      </c>
      <c r="R11" s="22"/>
      <c r="S11" s="216">
        <f>LCC_Input_Risultati!S146</f>
        <v>0</v>
      </c>
      <c r="T11" s="22"/>
      <c r="U11" s="216">
        <f>LCC_Input_Risultati!U146</f>
        <v>0</v>
      </c>
      <c r="V11" s="22"/>
      <c r="W11" s="216">
        <f>LCC_Input_Risultati!W146</f>
        <v>0</v>
      </c>
      <c r="X11" s="60"/>
    </row>
    <row r="12" spans="2:24" ht="14" x14ac:dyDescent="0.3">
      <c r="B12" s="208"/>
      <c r="C12" s="229" t="s">
        <v>229</v>
      </c>
      <c r="E12" s="230">
        <f>SUM(E7:E11)</f>
        <v>0</v>
      </c>
      <c r="G12" s="230">
        <f>SUM(G7:G11)</f>
        <v>0</v>
      </c>
      <c r="I12" s="230">
        <f>SUM(I7:I11)</f>
        <v>0</v>
      </c>
      <c r="K12" s="230">
        <f>SUM(K7:K11)</f>
        <v>0</v>
      </c>
      <c r="M12" s="230">
        <f>SUM(M7:M11)</f>
        <v>0</v>
      </c>
      <c r="O12" s="230">
        <f>SUM(O7:O11)</f>
        <v>0</v>
      </c>
      <c r="Q12" s="230">
        <f>SUM(Q7:Q11)</f>
        <v>0</v>
      </c>
      <c r="S12" s="230">
        <f>SUM(S7:S11)</f>
        <v>0</v>
      </c>
      <c r="U12" s="230">
        <f>SUM(U7:U11)</f>
        <v>0</v>
      </c>
      <c r="W12" s="230">
        <f>SUM(W7:W11)</f>
        <v>0</v>
      </c>
      <c r="X12" s="60"/>
    </row>
    <row r="13" spans="2:24" ht="14" x14ac:dyDescent="0.3">
      <c r="B13" s="208"/>
      <c r="E13" s="245"/>
      <c r="G13" s="245"/>
      <c r="I13" s="245"/>
      <c r="K13" s="245"/>
      <c r="M13" s="245"/>
      <c r="O13" s="245"/>
      <c r="Q13" s="245"/>
      <c r="S13" s="245"/>
      <c r="U13" s="245"/>
      <c r="W13" s="245"/>
      <c r="X13" s="60"/>
    </row>
    <row r="14" spans="2:24" ht="14" x14ac:dyDescent="0.3">
      <c r="B14" s="208"/>
      <c r="X14" s="60"/>
    </row>
    <row r="15" spans="2:24" ht="14" x14ac:dyDescent="0.3">
      <c r="B15" s="208"/>
      <c r="X15" s="60"/>
    </row>
    <row r="16" spans="2:24" ht="14" x14ac:dyDescent="0.3">
      <c r="B16" s="208"/>
      <c r="X16" s="60"/>
    </row>
    <row r="17" spans="2:24" ht="14" x14ac:dyDescent="0.3">
      <c r="B17" s="208"/>
      <c r="X17" s="60"/>
    </row>
    <row r="18" spans="2:24" ht="14" x14ac:dyDescent="0.3">
      <c r="B18" s="208"/>
      <c r="X18" s="60"/>
    </row>
    <row r="19" spans="2:24" ht="14" x14ac:dyDescent="0.3">
      <c r="B19" s="208"/>
      <c r="X19" s="60"/>
    </row>
    <row r="20" spans="2:24" ht="14" x14ac:dyDescent="0.3">
      <c r="B20" s="208"/>
      <c r="X20" s="60"/>
    </row>
    <row r="21" spans="2:24" ht="14" x14ac:dyDescent="0.3">
      <c r="B21" s="208"/>
      <c r="X21" s="60"/>
    </row>
    <row r="22" spans="2:24" ht="14" x14ac:dyDescent="0.3">
      <c r="B22" s="208"/>
      <c r="X22" s="60"/>
    </row>
    <row r="23" spans="2:24" ht="14" x14ac:dyDescent="0.3">
      <c r="B23" s="208"/>
      <c r="X23" s="60"/>
    </row>
    <row r="24" spans="2:24" ht="14" x14ac:dyDescent="0.3">
      <c r="B24" s="208"/>
      <c r="X24" s="60"/>
    </row>
    <row r="25" spans="2:24" ht="14" x14ac:dyDescent="0.3">
      <c r="B25" s="208"/>
      <c r="X25" s="60"/>
    </row>
    <row r="26" spans="2:24" ht="14" x14ac:dyDescent="0.3">
      <c r="B26" s="208"/>
      <c r="X26" s="60"/>
    </row>
    <row r="27" spans="2:24" ht="14" x14ac:dyDescent="0.3">
      <c r="B27" s="208"/>
      <c r="X27" s="60"/>
    </row>
    <row r="28" spans="2:24" ht="14" x14ac:dyDescent="0.3">
      <c r="B28" s="208"/>
      <c r="X28" s="60"/>
    </row>
    <row r="29" spans="2:24" ht="14" x14ac:dyDescent="0.3">
      <c r="B29" s="208"/>
      <c r="X29" s="60"/>
    </row>
    <row r="30" spans="2:24" ht="14" x14ac:dyDescent="0.3">
      <c r="B30" s="208"/>
      <c r="X30" s="60"/>
    </row>
    <row r="31" spans="2:24" ht="14" x14ac:dyDescent="0.3">
      <c r="B31" s="208"/>
      <c r="X31" s="60"/>
    </row>
    <row r="32" spans="2:24" ht="14" x14ac:dyDescent="0.3">
      <c r="B32" s="208"/>
      <c r="X32" s="60"/>
    </row>
    <row r="33" spans="2:24" ht="14" x14ac:dyDescent="0.3">
      <c r="B33" s="217"/>
      <c r="C33" s="218"/>
      <c r="D33" s="218"/>
      <c r="E33" s="218"/>
      <c r="F33" s="218"/>
      <c r="G33" s="218"/>
      <c r="H33" s="218"/>
      <c r="I33" s="218"/>
      <c r="J33" s="218"/>
      <c r="K33" s="218"/>
      <c r="L33" s="218"/>
      <c r="M33" s="218"/>
      <c r="N33" s="218"/>
      <c r="O33" s="218"/>
      <c r="P33" s="218"/>
      <c r="Q33" s="218"/>
      <c r="R33" s="218"/>
      <c r="S33" s="218"/>
      <c r="T33" s="218"/>
      <c r="U33" s="218"/>
      <c r="V33" s="218"/>
      <c r="W33" s="218"/>
      <c r="X33" s="219"/>
    </row>
  </sheetData>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25" id="{54A95BE0-5E05-6046-BA99-A8B2CD3EAD63}">
            <xm:f>E$12&lt;&gt;LCC_Input_Risultati!E$149</xm:f>
            <x14:dxf>
              <font>
                <color rgb="FF9C0006"/>
              </font>
              <fill>
                <patternFill>
                  <bgColor rgb="FFFFC7CE"/>
                </patternFill>
              </fill>
            </x14:dxf>
          </x14:cfRule>
          <xm:sqref>E12 G12 I12 K12 M12 O12 Q12 S12 U12 W12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MD35"/>
  <sheetViews>
    <sheetView zoomScale="90" zoomScaleNormal="90" workbookViewId="0">
      <selection activeCell="H27" sqref="H27"/>
    </sheetView>
  </sheetViews>
  <sheetFormatPr defaultColWidth="8.84375" defaultRowHeight="14" x14ac:dyDescent="0.3"/>
  <cols>
    <col min="1" max="1" width="3.84375" style="1" customWidth="1"/>
    <col min="2" max="2" width="19.69140625" style="1" customWidth="1"/>
    <col min="3" max="3" width="14" style="1" customWidth="1"/>
    <col min="4" max="4" width="5.15234375" style="1" customWidth="1"/>
    <col min="5" max="5" width="17.69140625" style="1" customWidth="1"/>
    <col min="6" max="6" width="21.15234375" style="1" customWidth="1"/>
    <col min="7" max="7" width="5" style="1" customWidth="1"/>
    <col min="8" max="8" width="34.69140625" style="1" customWidth="1"/>
    <col min="9" max="9" width="5.15234375" style="1" customWidth="1"/>
    <col min="10" max="10" width="26.15234375" style="1" customWidth="1"/>
    <col min="11" max="1018" width="10.69140625" style="1" customWidth="1"/>
  </cols>
  <sheetData>
    <row r="1" spans="2:8" ht="45" customHeight="1" x14ac:dyDescent="0.3">
      <c r="B1" s="70" t="s">
        <v>230</v>
      </c>
      <c r="C1" s="69"/>
      <c r="D1" s="69"/>
      <c r="E1" s="71"/>
      <c r="F1" s="69"/>
      <c r="G1" s="69"/>
      <c r="H1" s="69"/>
    </row>
    <row r="2" spans="2:8" ht="59" customHeight="1" x14ac:dyDescent="0.3">
      <c r="B2" s="71"/>
      <c r="C2" s="69"/>
      <c r="D2" s="69"/>
      <c r="E2" s="71"/>
      <c r="F2" s="69"/>
      <c r="G2" s="69"/>
      <c r="H2" s="69"/>
    </row>
    <row r="3" spans="2:8" s="69" customFormat="1" ht="38" customHeight="1" x14ac:dyDescent="0.3">
      <c r="B3" s="150" t="s">
        <v>163</v>
      </c>
      <c r="C3" s="151"/>
      <c r="D3" s="96"/>
      <c r="E3" s="357" t="s">
        <v>293</v>
      </c>
      <c r="F3" s="342"/>
      <c r="G3" s="96"/>
      <c r="H3" s="157" t="s">
        <v>157</v>
      </c>
    </row>
    <row r="4" spans="2:8" ht="16" customHeight="1" x14ac:dyDescent="0.3">
      <c r="B4" s="152" t="s">
        <v>231</v>
      </c>
      <c r="C4" s="153" t="s">
        <v>255</v>
      </c>
      <c r="E4" s="343" t="s">
        <v>231</v>
      </c>
      <c r="F4" s="344" t="s">
        <v>26</v>
      </c>
      <c r="H4" s="157"/>
    </row>
    <row r="5" spans="2:8" x14ac:dyDescent="0.3">
      <c r="B5" s="154" t="s">
        <v>232</v>
      </c>
      <c r="C5" s="155" t="str">
        <f>""</f>
        <v/>
      </c>
      <c r="E5" s="148"/>
      <c r="F5" s="147"/>
      <c r="H5" s="158" t="s">
        <v>232</v>
      </c>
    </row>
    <row r="6" spans="2:8" x14ac:dyDescent="0.3">
      <c r="B6" s="155" t="s">
        <v>5</v>
      </c>
      <c r="C6" s="153" t="s">
        <v>6</v>
      </c>
      <c r="E6" s="330" t="s">
        <v>5</v>
      </c>
      <c r="F6" s="331">
        <v>0.31959599999999999</v>
      </c>
      <c r="H6" s="237" t="s">
        <v>257</v>
      </c>
    </row>
    <row r="7" spans="2:8" x14ac:dyDescent="0.3">
      <c r="B7" s="155" t="s">
        <v>233</v>
      </c>
      <c r="C7" s="153" t="s">
        <v>6</v>
      </c>
      <c r="E7" s="330" t="s">
        <v>233</v>
      </c>
      <c r="F7" s="331">
        <v>0.240734</v>
      </c>
      <c r="H7" s="237" t="s">
        <v>258</v>
      </c>
    </row>
    <row r="8" spans="2:8" x14ac:dyDescent="0.3">
      <c r="B8" s="155" t="s">
        <v>7</v>
      </c>
      <c r="C8" s="153" t="s">
        <v>8</v>
      </c>
      <c r="E8" s="330" t="s">
        <v>7</v>
      </c>
      <c r="F8" s="331">
        <v>0.73860099999999995</v>
      </c>
    </row>
    <row r="9" spans="2:8" ht="15.5" x14ac:dyDescent="0.3">
      <c r="B9" s="328" t="s">
        <v>234</v>
      </c>
      <c r="C9" s="329" t="s">
        <v>24</v>
      </c>
      <c r="E9" s="330" t="s">
        <v>234</v>
      </c>
      <c r="F9" s="331">
        <v>0.51847799999999999</v>
      </c>
      <c r="H9" s="157" t="s">
        <v>153</v>
      </c>
    </row>
    <row r="10" spans="2:8" ht="15.5" x14ac:dyDescent="0.3">
      <c r="B10" s="155" t="s">
        <v>235</v>
      </c>
      <c r="C10" s="153" t="s">
        <v>6</v>
      </c>
      <c r="E10" s="330" t="s">
        <v>235</v>
      </c>
      <c r="F10" s="331">
        <v>0.87287000000000003</v>
      </c>
      <c r="H10" s="157"/>
    </row>
    <row r="11" spans="2:8" x14ac:dyDescent="0.3">
      <c r="B11" s="155" t="s">
        <v>236</v>
      </c>
      <c r="C11" s="153" t="s">
        <v>9</v>
      </c>
      <c r="E11" s="330" t="s">
        <v>236</v>
      </c>
      <c r="F11" s="331">
        <v>0.70172800000000002</v>
      </c>
      <c r="H11" s="158" t="s">
        <v>232</v>
      </c>
    </row>
    <row r="12" spans="2:8" x14ac:dyDescent="0.3">
      <c r="B12" s="155" t="s">
        <v>237</v>
      </c>
      <c r="C12" s="153" t="s">
        <v>10</v>
      </c>
      <c r="E12" s="330" t="s">
        <v>237</v>
      </c>
      <c r="F12" s="331">
        <v>0.30386099999999999</v>
      </c>
      <c r="H12" s="237" t="s">
        <v>259</v>
      </c>
    </row>
    <row r="13" spans="2:8" x14ac:dyDescent="0.3">
      <c r="B13" s="155" t="s">
        <v>11</v>
      </c>
      <c r="C13" s="153" t="s">
        <v>6</v>
      </c>
      <c r="E13" s="330" t="s">
        <v>11</v>
      </c>
      <c r="F13" s="331">
        <v>1.2595799999999999</v>
      </c>
      <c r="H13" s="237" t="s">
        <v>261</v>
      </c>
    </row>
    <row r="14" spans="2:8" x14ac:dyDescent="0.3">
      <c r="B14" s="155" t="s">
        <v>238</v>
      </c>
      <c r="C14" s="153" t="s">
        <v>6</v>
      </c>
      <c r="E14" s="330" t="s">
        <v>238</v>
      </c>
      <c r="F14" s="331">
        <v>0.223638</v>
      </c>
      <c r="H14" s="237" t="s">
        <v>260</v>
      </c>
    </row>
    <row r="15" spans="2:8" x14ac:dyDescent="0.3">
      <c r="B15" s="155" t="s">
        <v>239</v>
      </c>
      <c r="C15" s="153" t="s">
        <v>6</v>
      </c>
      <c r="E15" s="330" t="s">
        <v>239</v>
      </c>
      <c r="F15" s="331">
        <v>9.3328700000000001E-2</v>
      </c>
      <c r="H15" s="237" t="s">
        <v>23</v>
      </c>
    </row>
    <row r="16" spans="2:8" x14ac:dyDescent="0.3">
      <c r="B16" s="155" t="s">
        <v>240</v>
      </c>
      <c r="C16" s="153" t="s">
        <v>6</v>
      </c>
      <c r="E16" s="330" t="s">
        <v>240</v>
      </c>
      <c r="F16" s="331">
        <v>0.59731400000000001</v>
      </c>
      <c r="H16" s="237"/>
    </row>
    <row r="17" spans="2:8" x14ac:dyDescent="0.3">
      <c r="B17" s="155" t="s">
        <v>241</v>
      </c>
      <c r="C17" s="153" t="s">
        <v>6</v>
      </c>
      <c r="E17" s="330" t="s">
        <v>241</v>
      </c>
      <c r="F17" s="331">
        <v>1.0277099999999999</v>
      </c>
    </row>
    <row r="18" spans="2:8" ht="15.5" x14ac:dyDescent="0.3">
      <c r="B18" s="155" t="s">
        <v>242</v>
      </c>
      <c r="C18" s="153" t="s">
        <v>12</v>
      </c>
      <c r="E18" s="330" t="s">
        <v>242</v>
      </c>
      <c r="F18" s="331">
        <v>0.464196</v>
      </c>
      <c r="H18" s="157" t="s">
        <v>154</v>
      </c>
    </row>
    <row r="19" spans="2:8" ht="15.5" x14ac:dyDescent="0.3">
      <c r="B19" s="155" t="s">
        <v>243</v>
      </c>
      <c r="C19" s="153" t="s">
        <v>6</v>
      </c>
      <c r="E19" s="330" t="s">
        <v>243</v>
      </c>
      <c r="F19" s="331">
        <v>0.59075299999999997</v>
      </c>
      <c r="H19" s="157"/>
    </row>
    <row r="20" spans="2:8" x14ac:dyDescent="0.3">
      <c r="B20" s="155" t="s">
        <v>244</v>
      </c>
      <c r="C20" s="153" t="s">
        <v>6</v>
      </c>
      <c r="E20" s="330" t="s">
        <v>244</v>
      </c>
      <c r="F20" s="331">
        <v>0.48377999999999999</v>
      </c>
      <c r="H20" s="158" t="s">
        <v>232</v>
      </c>
    </row>
    <row r="21" spans="2:8" x14ac:dyDescent="0.3">
      <c r="B21" s="155" t="s">
        <v>245</v>
      </c>
      <c r="C21" s="153" t="s">
        <v>6</v>
      </c>
      <c r="E21" s="330" t="s">
        <v>245</v>
      </c>
      <c r="F21" s="331">
        <v>0.62026999999999999</v>
      </c>
      <c r="H21" s="237" t="s">
        <v>297</v>
      </c>
    </row>
    <row r="22" spans="2:8" x14ac:dyDescent="0.3">
      <c r="B22" s="155" t="s">
        <v>246</v>
      </c>
      <c r="C22" s="153" t="s">
        <v>6</v>
      </c>
      <c r="E22" s="330" t="s">
        <v>246</v>
      </c>
      <c r="F22" s="331">
        <v>0.61447300000000005</v>
      </c>
      <c r="H22" s="237" t="s">
        <v>296</v>
      </c>
    </row>
    <row r="23" spans="2:8" x14ac:dyDescent="0.3">
      <c r="B23" s="155" t="s">
        <v>247</v>
      </c>
      <c r="C23" s="153" t="s">
        <v>6</v>
      </c>
      <c r="E23" s="330" t="s">
        <v>247</v>
      </c>
      <c r="F23" s="331">
        <v>0.53059900000000004</v>
      </c>
      <c r="H23" s="237"/>
    </row>
    <row r="24" spans="2:8" x14ac:dyDescent="0.3">
      <c r="B24" s="155" t="s">
        <v>13</v>
      </c>
      <c r="C24" s="153" t="s">
        <v>6</v>
      </c>
      <c r="E24" s="330" t="s">
        <v>13</v>
      </c>
      <c r="F24" s="331">
        <v>1.1279300000000001</v>
      </c>
    </row>
    <row r="25" spans="2:8" x14ac:dyDescent="0.3">
      <c r="B25" s="155" t="s">
        <v>248</v>
      </c>
      <c r="C25" s="153" t="s">
        <v>6</v>
      </c>
      <c r="E25" s="330" t="s">
        <v>248</v>
      </c>
      <c r="F25" s="331">
        <v>0.50785899999999995</v>
      </c>
    </row>
    <row r="26" spans="2:8" x14ac:dyDescent="0.3">
      <c r="B26" s="155" t="s">
        <v>249</v>
      </c>
      <c r="C26" s="153" t="s">
        <v>14</v>
      </c>
      <c r="E26" s="330" t="s">
        <v>249</v>
      </c>
      <c r="F26" s="331">
        <v>1.0022899999999999</v>
      </c>
    </row>
    <row r="27" spans="2:8" x14ac:dyDescent="0.3">
      <c r="B27" s="155" t="s">
        <v>250</v>
      </c>
      <c r="C27" s="153" t="s">
        <v>6</v>
      </c>
      <c r="E27" s="330" t="s">
        <v>250</v>
      </c>
      <c r="F27" s="331">
        <v>0.48464400000000002</v>
      </c>
    </row>
    <row r="28" spans="2:8" x14ac:dyDescent="0.3">
      <c r="B28" s="155" t="s">
        <v>15</v>
      </c>
      <c r="C28" s="153" t="s">
        <v>16</v>
      </c>
      <c r="E28" s="330" t="s">
        <v>15</v>
      </c>
      <c r="F28" s="331">
        <v>0.58941200000000005</v>
      </c>
    </row>
    <row r="29" spans="2:8" x14ac:dyDescent="0.3">
      <c r="B29" s="155" t="s">
        <v>251</v>
      </c>
      <c r="C29" s="153" t="s">
        <v>6</v>
      </c>
      <c r="E29" s="330" t="s">
        <v>251</v>
      </c>
      <c r="F29" s="331">
        <v>0.463314</v>
      </c>
    </row>
    <row r="30" spans="2:8" x14ac:dyDescent="0.3">
      <c r="B30" s="155" t="s">
        <v>17</v>
      </c>
      <c r="C30" s="153" t="s">
        <v>6</v>
      </c>
      <c r="E30" s="330" t="s">
        <v>17</v>
      </c>
      <c r="F30" s="331">
        <v>0.43709700000000001</v>
      </c>
    </row>
    <row r="31" spans="2:8" x14ac:dyDescent="0.3">
      <c r="B31" s="155" t="s">
        <v>252</v>
      </c>
      <c r="C31" s="153" t="s">
        <v>6</v>
      </c>
      <c r="E31" s="330" t="s">
        <v>252</v>
      </c>
      <c r="F31" s="331">
        <v>0.41000199999999998</v>
      </c>
    </row>
    <row r="32" spans="2:8" x14ac:dyDescent="0.3">
      <c r="B32" s="155" t="s">
        <v>253</v>
      </c>
      <c r="C32" s="153" t="s">
        <v>18</v>
      </c>
      <c r="E32" s="330" t="s">
        <v>253</v>
      </c>
      <c r="F32" s="331">
        <v>4.1712100000000002E-2</v>
      </c>
    </row>
    <row r="33" spans="2:6" x14ac:dyDescent="0.3">
      <c r="B33" s="155" t="s">
        <v>254</v>
      </c>
      <c r="C33" s="153" t="s">
        <v>19</v>
      </c>
      <c r="E33" s="330" t="s">
        <v>254</v>
      </c>
      <c r="F33" s="331">
        <v>0.55086800000000002</v>
      </c>
    </row>
    <row r="34" spans="2:6" x14ac:dyDescent="0.3">
      <c r="B34" s="156"/>
      <c r="C34" s="156"/>
      <c r="E34" s="149"/>
      <c r="F34" s="149"/>
    </row>
    <row r="35" spans="2:6" ht="127" customHeight="1" x14ac:dyDescent="0.3">
      <c r="E35" s="358" t="s">
        <v>256</v>
      </c>
      <c r="F35" s="359"/>
    </row>
  </sheetData>
  <mergeCells count="1">
    <mergeCell ref="E35:F35"/>
  </mergeCells>
  <pageMargins left="0.75" right="0.75" top="1" bottom="1" header="0.51180555555555496" footer="0.51180555555555496"/>
  <pageSetup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MJ54"/>
  <sheetViews>
    <sheetView tabSelected="1" topLeftCell="C1" zoomScale="60" zoomScaleNormal="60" workbookViewId="0">
      <selection activeCell="G21" sqref="G21"/>
    </sheetView>
  </sheetViews>
  <sheetFormatPr defaultColWidth="8.84375" defaultRowHeight="14" x14ac:dyDescent="0.3"/>
  <cols>
    <col min="1" max="1" width="2.3046875" style="183" customWidth="1"/>
    <col min="2" max="2" width="2.4609375" style="314" customWidth="1"/>
    <col min="3" max="3" width="46.15234375" style="97" customWidth="1"/>
    <col min="4" max="4" width="13.69140625" style="97" customWidth="1"/>
    <col min="5" max="5" width="15.69140625" style="97" customWidth="1"/>
    <col min="6" max="6" width="4.84375" style="97" customWidth="1"/>
    <col min="7" max="7" width="15.69140625" style="97" customWidth="1"/>
    <col min="8" max="8" width="4.84375" style="97" customWidth="1"/>
    <col min="9" max="9" width="15.69140625" style="97" customWidth="1"/>
    <col min="10" max="10" width="4.84375" style="97" customWidth="1"/>
    <col min="11" max="11" width="15.69140625" style="97" customWidth="1"/>
    <col min="12" max="12" width="4.84375" style="97" customWidth="1"/>
    <col min="13" max="13" width="15.69140625" style="97" customWidth="1"/>
    <col min="14" max="14" width="4.84375" style="97" customWidth="1"/>
    <col min="15" max="15" width="15.69140625" style="97" customWidth="1"/>
    <col min="16" max="16" width="4.84375" style="97" customWidth="1"/>
    <col min="17" max="17" width="15.69140625" style="97" customWidth="1"/>
    <col min="18" max="18" width="4.84375" style="97" customWidth="1"/>
    <col min="19" max="19" width="15.69140625" style="97" customWidth="1"/>
    <col min="20" max="20" width="4.84375" style="97" customWidth="1"/>
    <col min="21" max="21" width="15.69140625" style="97" customWidth="1"/>
    <col min="22" max="22" width="4.84375" style="97" customWidth="1"/>
    <col min="23" max="23" width="15.69140625" style="97" customWidth="1"/>
    <col min="24" max="1024" width="10.69140625" style="1" customWidth="1"/>
  </cols>
  <sheetData>
    <row r="1" spans="1:1024" s="69" customFormat="1" ht="45" customHeight="1" x14ac:dyDescent="0.3">
      <c r="A1" s="360"/>
      <c r="B1" s="361"/>
      <c r="C1" s="70" t="s">
        <v>262</v>
      </c>
      <c r="D1" s="70"/>
      <c r="E1" s="71"/>
      <c r="F1" s="98"/>
      <c r="G1" s="71"/>
      <c r="H1" s="98"/>
      <c r="I1" s="71"/>
      <c r="J1" s="98"/>
      <c r="K1" s="71"/>
      <c r="L1" s="98"/>
      <c r="M1" s="71"/>
      <c r="N1" s="98"/>
      <c r="O1" s="71"/>
      <c r="P1" s="98"/>
      <c r="Q1" s="71"/>
      <c r="R1" s="98"/>
      <c r="S1" s="71"/>
      <c r="T1" s="98"/>
      <c r="U1" s="71"/>
      <c r="V1" s="98"/>
      <c r="W1" s="71"/>
    </row>
    <row r="2" spans="1:1024" ht="49" customHeight="1" x14ac:dyDescent="0.3">
      <c r="C2" s="71"/>
      <c r="D2" s="69"/>
      <c r="E2" s="69"/>
      <c r="F2" s="71"/>
      <c r="G2" s="69"/>
      <c r="H2" s="69"/>
      <c r="I2" s="69"/>
      <c r="J2" s="69"/>
      <c r="K2" s="69"/>
      <c r="L2" s="69"/>
      <c r="M2" s="69"/>
      <c r="N2" s="69"/>
      <c r="O2" s="69"/>
      <c r="P2" s="69"/>
      <c r="Q2" s="69"/>
      <c r="R2" s="69"/>
      <c r="S2" s="69"/>
      <c r="T2" s="69"/>
      <c r="U2" s="69"/>
      <c r="V2" s="69"/>
      <c r="W2" s="69"/>
    </row>
    <row r="3" spans="1:1024" ht="19" x14ac:dyDescent="0.3">
      <c r="C3" s="99" t="s">
        <v>263</v>
      </c>
      <c r="D3" s="99"/>
      <c r="E3" s="100"/>
      <c r="F3" s="167"/>
      <c r="G3" s="167"/>
      <c r="H3" s="167"/>
      <c r="I3" s="167"/>
      <c r="J3" s="168"/>
      <c r="K3" s="167"/>
      <c r="L3" s="168"/>
      <c r="M3" s="167"/>
      <c r="N3" s="168"/>
      <c r="O3" s="167"/>
      <c r="P3" s="168"/>
      <c r="Q3" s="167"/>
      <c r="R3" s="168"/>
      <c r="S3" s="167"/>
      <c r="T3" s="168"/>
      <c r="U3" s="167"/>
      <c r="V3" s="168"/>
      <c r="W3" s="167"/>
    </row>
    <row r="4" spans="1:1024" x14ac:dyDescent="0.3">
      <c r="C4" s="102"/>
      <c r="D4" s="102"/>
      <c r="E4" s="102"/>
      <c r="F4" s="169"/>
      <c r="G4" s="169"/>
      <c r="H4" s="169"/>
      <c r="I4" s="169"/>
      <c r="J4" s="169"/>
      <c r="K4" s="169"/>
      <c r="L4" s="169"/>
      <c r="M4" s="169"/>
      <c r="N4" s="169"/>
      <c r="O4" s="169"/>
      <c r="P4" s="169"/>
      <c r="Q4" s="169"/>
      <c r="R4" s="169"/>
      <c r="S4" s="169"/>
      <c r="T4" s="169"/>
      <c r="U4" s="169"/>
      <c r="V4" s="169"/>
      <c r="W4" s="169"/>
    </row>
    <row r="5" spans="1:1024" s="103" customFormat="1" x14ac:dyDescent="0.3">
      <c r="A5" s="233"/>
      <c r="B5" s="233"/>
      <c r="C5" s="259" t="s">
        <v>264</v>
      </c>
      <c r="D5" s="104"/>
      <c r="E5" s="105">
        <f>IF(LCC_Input_Risultati!E16&lt;&gt;0,(1/LCC_Input_Risultati!E16)*(1-(1/(1+LCC_Input_Risultati!E16))^LCC_Input_Risultati!E15),LCC_Input_Risultati!E15)</f>
        <v>0</v>
      </c>
      <c r="F5" s="170"/>
      <c r="G5" s="170"/>
      <c r="H5" s="170"/>
      <c r="I5" s="170"/>
      <c r="J5" s="170"/>
      <c r="K5" s="170"/>
      <c r="L5" s="170"/>
      <c r="M5" s="170"/>
      <c r="N5" s="170"/>
      <c r="O5" s="170"/>
      <c r="P5" s="170"/>
      <c r="Q5" s="170"/>
      <c r="R5" s="170"/>
      <c r="S5" s="170"/>
      <c r="T5" s="170"/>
      <c r="U5" s="170"/>
      <c r="V5" s="170"/>
      <c r="W5" s="170"/>
    </row>
    <row r="6" spans="1:1024" x14ac:dyDescent="0.3">
      <c r="C6" s="259" t="s">
        <v>265</v>
      </c>
      <c r="D6" s="101"/>
      <c r="E6" s="105">
        <f>IF(LCC_Input_Risultati!E16=LCC_Input_Risultati!E20,LCC_Input_Risultati!E15,(1/(LCC_Input_Risultati!E16-LCC_Input_Risultati!E20))*(1-((1+LCC_Input_Risultati!E20)/(1+LCC_Input_Risultati!E16))^LCC_Input_Risultati!E15))</f>
        <v>0</v>
      </c>
      <c r="F6" s="171"/>
      <c r="G6" s="171"/>
      <c r="H6" s="171"/>
      <c r="I6" s="171"/>
      <c r="J6" s="171"/>
      <c r="K6" s="171"/>
      <c r="L6" s="171"/>
      <c r="M6" s="171"/>
      <c r="N6" s="171"/>
      <c r="O6" s="171"/>
      <c r="P6" s="171"/>
      <c r="Q6" s="171"/>
      <c r="R6" s="171"/>
      <c r="S6" s="171"/>
      <c r="T6" s="171"/>
      <c r="U6" s="171"/>
      <c r="V6" s="171"/>
      <c r="W6" s="171"/>
    </row>
    <row r="7" spans="1:1024" s="106" customFormat="1" ht="13.5" x14ac:dyDescent="0.3">
      <c r="A7" s="234"/>
      <c r="B7" s="234"/>
      <c r="C7" s="102"/>
      <c r="D7" s="102"/>
      <c r="E7" s="102"/>
      <c r="F7" s="169"/>
      <c r="G7" s="169"/>
      <c r="H7" s="169"/>
      <c r="I7" s="169"/>
      <c r="J7" s="169"/>
      <c r="K7" s="169"/>
      <c r="L7" s="169"/>
      <c r="M7" s="169"/>
      <c r="N7" s="169"/>
      <c r="O7" s="169"/>
      <c r="P7" s="169"/>
      <c r="Q7" s="169"/>
      <c r="R7" s="169"/>
      <c r="S7" s="169"/>
      <c r="T7" s="169"/>
      <c r="U7" s="169"/>
      <c r="V7" s="169"/>
      <c r="W7" s="169"/>
    </row>
    <row r="9" spans="1:1024" ht="19" x14ac:dyDescent="0.3">
      <c r="C9" s="107" t="s">
        <v>266</v>
      </c>
      <c r="D9" s="107"/>
      <c r="E9" s="108"/>
      <c r="F9" s="108"/>
      <c r="G9" s="108"/>
      <c r="H9" s="108"/>
      <c r="I9" s="108"/>
      <c r="J9" s="108"/>
      <c r="K9" s="108"/>
      <c r="L9" s="108"/>
      <c r="M9" s="108"/>
      <c r="N9" s="108"/>
      <c r="O9" s="108"/>
      <c r="P9" s="108"/>
      <c r="Q9" s="108"/>
      <c r="R9" s="108"/>
      <c r="S9" s="108"/>
      <c r="T9" s="108"/>
      <c r="U9" s="108"/>
      <c r="V9" s="108"/>
      <c r="W9" s="108"/>
    </row>
    <row r="10" spans="1:1024" x14ac:dyDescent="0.3">
      <c r="C10" s="108"/>
      <c r="D10" s="108"/>
      <c r="E10" s="109"/>
      <c r="F10" s="109"/>
      <c r="G10" s="109"/>
      <c r="H10" s="109"/>
      <c r="I10" s="109"/>
      <c r="J10" s="109"/>
      <c r="K10" s="109"/>
      <c r="L10" s="109"/>
      <c r="M10" s="109"/>
      <c r="N10" s="109"/>
      <c r="O10" s="109"/>
      <c r="P10" s="109"/>
      <c r="Q10" s="109"/>
      <c r="R10" s="109"/>
      <c r="S10" s="109"/>
      <c r="T10" s="109"/>
      <c r="U10" s="109"/>
      <c r="V10" s="109"/>
      <c r="W10" s="109"/>
    </row>
    <row r="11" spans="1:1024" s="228" customFormat="1" x14ac:dyDescent="0.3">
      <c r="A11" s="235"/>
      <c r="B11" s="315"/>
      <c r="C11" s="260"/>
      <c r="D11" s="108"/>
      <c r="E11" s="110">
        <f>LCC_Input_Risultati!E$9</f>
        <v>0</v>
      </c>
      <c r="F11" s="110"/>
      <c r="G11" s="110">
        <f>LCC_Input_Risultati!G$9</f>
        <v>0</v>
      </c>
      <c r="H11" s="110"/>
      <c r="I11" s="110">
        <f>LCC_Input_Risultati!I$9</f>
        <v>0</v>
      </c>
      <c r="J11" s="110"/>
      <c r="K11" s="110">
        <f>LCC_Input_Risultati!K$9</f>
        <v>0</v>
      </c>
      <c r="L11" s="110"/>
      <c r="M11" s="110">
        <f>LCC_Input_Risultati!M$9</f>
        <v>0</v>
      </c>
      <c r="N11" s="110"/>
      <c r="O11" s="110">
        <f>LCC_Input_Risultati!O$9</f>
        <v>0</v>
      </c>
      <c r="P11" s="110"/>
      <c r="Q11" s="110">
        <f>LCC_Input_Risultati!Q$9</f>
        <v>0</v>
      </c>
      <c r="R11" s="110"/>
      <c r="S11" s="110">
        <f>LCC_Input_Risultati!S$9</f>
        <v>0</v>
      </c>
      <c r="T11" s="110"/>
      <c r="U11" s="110">
        <f>LCC_Input_Risultati!U$9</f>
        <v>0</v>
      </c>
      <c r="V11" s="110"/>
      <c r="W11" s="110">
        <f>LCC_Input_Risultati!W$9</f>
        <v>0</v>
      </c>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c r="CC11" s="227"/>
      <c r="CD11" s="227"/>
      <c r="CE11" s="227"/>
      <c r="CF11" s="227"/>
      <c r="CG11" s="227"/>
      <c r="CH11" s="227"/>
      <c r="CI11" s="227"/>
      <c r="CJ11" s="227"/>
      <c r="CK11" s="227"/>
      <c r="CL11" s="227"/>
      <c r="CM11" s="227"/>
      <c r="CN11" s="227"/>
      <c r="CO11" s="227"/>
      <c r="CP11" s="227"/>
      <c r="CQ11" s="227"/>
      <c r="CR11" s="227"/>
      <c r="CS11" s="227"/>
      <c r="CT11" s="227"/>
      <c r="CU11" s="227"/>
      <c r="CV11" s="227"/>
      <c r="CW11" s="227"/>
      <c r="CX11" s="227"/>
      <c r="CY11" s="227"/>
      <c r="CZ11" s="227"/>
      <c r="DA11" s="227"/>
      <c r="DB11" s="227"/>
      <c r="DC11" s="227"/>
      <c r="DD11" s="227"/>
      <c r="DE11" s="227"/>
      <c r="DF11" s="227"/>
      <c r="DG11" s="227"/>
      <c r="DH11" s="227"/>
      <c r="DI11" s="227"/>
      <c r="DJ11" s="227"/>
      <c r="DK11" s="227"/>
      <c r="DL11" s="227"/>
      <c r="DM11" s="227"/>
      <c r="DN11" s="227"/>
      <c r="DO11" s="227"/>
      <c r="DP11" s="227"/>
      <c r="DQ11" s="227"/>
      <c r="DR11" s="227"/>
      <c r="DS11" s="227"/>
      <c r="DT11" s="227"/>
      <c r="DU11" s="227"/>
      <c r="DV11" s="227"/>
      <c r="DW11" s="227"/>
      <c r="DX11" s="227"/>
      <c r="DY11" s="227"/>
      <c r="DZ11" s="227"/>
      <c r="EA11" s="227"/>
      <c r="EB11" s="227"/>
      <c r="EC11" s="227"/>
      <c r="ED11" s="227"/>
      <c r="EE11" s="227"/>
      <c r="EF11" s="227"/>
      <c r="EG11" s="227"/>
      <c r="EH11" s="227"/>
      <c r="EI11" s="227"/>
      <c r="EJ11" s="227"/>
      <c r="EK11" s="227"/>
      <c r="EL11" s="227"/>
      <c r="EM11" s="227"/>
      <c r="EN11" s="227"/>
      <c r="EO11" s="227"/>
      <c r="EP11" s="227"/>
      <c r="EQ11" s="227"/>
      <c r="ER11" s="227"/>
      <c r="ES11" s="227"/>
      <c r="ET11" s="227"/>
      <c r="EU11" s="227"/>
      <c r="EV11" s="227"/>
      <c r="EW11" s="227"/>
      <c r="EX11" s="227"/>
      <c r="EY11" s="227"/>
      <c r="EZ11" s="227"/>
      <c r="FA11" s="227"/>
      <c r="FB11" s="227"/>
      <c r="FC11" s="227"/>
      <c r="FD11" s="227"/>
      <c r="FE11" s="227"/>
      <c r="FF11" s="227"/>
      <c r="FG11" s="227"/>
      <c r="FH11" s="227"/>
      <c r="FI11" s="227"/>
      <c r="FJ11" s="227"/>
      <c r="FK11" s="227"/>
      <c r="FL11" s="227"/>
      <c r="FM11" s="227"/>
      <c r="FN11" s="227"/>
      <c r="FO11" s="227"/>
      <c r="FP11" s="227"/>
      <c r="FQ11" s="227"/>
      <c r="FR11" s="227"/>
      <c r="FS11" s="227"/>
      <c r="FT11" s="227"/>
      <c r="FU11" s="227"/>
      <c r="FV11" s="227"/>
      <c r="FW11" s="227"/>
      <c r="FX11" s="227"/>
      <c r="FY11" s="227"/>
      <c r="FZ11" s="227"/>
      <c r="GA11" s="227"/>
      <c r="GB11" s="227"/>
      <c r="GC11" s="227"/>
      <c r="GD11" s="227"/>
      <c r="GE11" s="227"/>
      <c r="GF11" s="227"/>
      <c r="GG11" s="227"/>
      <c r="GH11" s="227"/>
      <c r="GI11" s="227"/>
      <c r="GJ11" s="227"/>
      <c r="GK11" s="227"/>
      <c r="GL11" s="227"/>
      <c r="GM11" s="227"/>
      <c r="GN11" s="227"/>
      <c r="GO11" s="227"/>
      <c r="GP11" s="227"/>
      <c r="GQ11" s="227"/>
      <c r="GR11" s="227"/>
      <c r="GS11" s="227"/>
      <c r="GT11" s="227"/>
      <c r="GU11" s="227"/>
      <c r="GV11" s="227"/>
      <c r="GW11" s="227"/>
      <c r="GX11" s="227"/>
      <c r="GY11" s="227"/>
      <c r="GZ11" s="227"/>
      <c r="HA11" s="227"/>
      <c r="HB11" s="227"/>
      <c r="HC11" s="227"/>
      <c r="HD11" s="227"/>
      <c r="HE11" s="227"/>
      <c r="HF11" s="227"/>
      <c r="HG11" s="227"/>
      <c r="HH11" s="227"/>
      <c r="HI11" s="227"/>
      <c r="HJ11" s="227"/>
      <c r="HK11" s="227"/>
      <c r="HL11" s="227"/>
      <c r="HM11" s="227"/>
      <c r="HN11" s="227"/>
      <c r="HO11" s="227"/>
      <c r="HP11" s="227"/>
      <c r="HQ11" s="227"/>
      <c r="HR11" s="227"/>
      <c r="HS11" s="227"/>
      <c r="HT11" s="227"/>
      <c r="HU11" s="227"/>
      <c r="HV11" s="227"/>
      <c r="HW11" s="227"/>
      <c r="HX11" s="227"/>
      <c r="HY11" s="227"/>
      <c r="HZ11" s="227"/>
      <c r="IA11" s="227"/>
      <c r="IB11" s="227"/>
      <c r="IC11" s="227"/>
      <c r="ID11" s="227"/>
      <c r="IE11" s="227"/>
      <c r="IF11" s="227"/>
      <c r="IG11" s="227"/>
      <c r="IH11" s="227"/>
      <c r="II11" s="227"/>
      <c r="IJ11" s="227"/>
      <c r="IK11" s="227"/>
      <c r="IL11" s="227"/>
      <c r="IM11" s="227"/>
      <c r="IN11" s="227"/>
      <c r="IO11" s="227"/>
      <c r="IP11" s="227"/>
      <c r="IQ11" s="227"/>
      <c r="IR11" s="227"/>
      <c r="IS11" s="227"/>
      <c r="IT11" s="227"/>
      <c r="IU11" s="227"/>
      <c r="IV11" s="227"/>
      <c r="IW11" s="227"/>
      <c r="IX11" s="227"/>
      <c r="IY11" s="227"/>
      <c r="IZ11" s="227"/>
      <c r="JA11" s="227"/>
      <c r="JB11" s="227"/>
      <c r="JC11" s="227"/>
      <c r="JD11" s="227"/>
      <c r="JE11" s="227"/>
      <c r="JF11" s="227"/>
      <c r="JG11" s="227"/>
      <c r="JH11" s="227"/>
      <c r="JI11" s="227"/>
      <c r="JJ11" s="227"/>
      <c r="JK11" s="227"/>
      <c r="JL11" s="227"/>
      <c r="JM11" s="227"/>
      <c r="JN11" s="227"/>
      <c r="JO11" s="227"/>
      <c r="JP11" s="227"/>
      <c r="JQ11" s="227"/>
      <c r="JR11" s="227"/>
      <c r="JS11" s="227"/>
      <c r="JT11" s="227"/>
      <c r="JU11" s="227"/>
      <c r="JV11" s="227"/>
      <c r="JW11" s="227"/>
      <c r="JX11" s="227"/>
      <c r="JY11" s="227"/>
      <c r="JZ11" s="227"/>
      <c r="KA11" s="227"/>
      <c r="KB11" s="227"/>
      <c r="KC11" s="227"/>
      <c r="KD11" s="227"/>
      <c r="KE11" s="227"/>
      <c r="KF11" s="227"/>
      <c r="KG11" s="227"/>
      <c r="KH11" s="227"/>
      <c r="KI11" s="227"/>
      <c r="KJ11" s="227"/>
      <c r="KK11" s="227"/>
      <c r="KL11" s="227"/>
      <c r="KM11" s="227"/>
      <c r="KN11" s="227"/>
      <c r="KO11" s="227"/>
      <c r="KP11" s="227"/>
      <c r="KQ11" s="227"/>
      <c r="KR11" s="227"/>
      <c r="KS11" s="227"/>
      <c r="KT11" s="227"/>
      <c r="KU11" s="227"/>
      <c r="KV11" s="227"/>
      <c r="KW11" s="227"/>
      <c r="KX11" s="227"/>
      <c r="KY11" s="227"/>
      <c r="KZ11" s="227"/>
      <c r="LA11" s="227"/>
      <c r="LB11" s="227"/>
      <c r="LC11" s="227"/>
      <c r="LD11" s="227"/>
      <c r="LE11" s="227"/>
      <c r="LF11" s="227"/>
      <c r="LG11" s="227"/>
      <c r="LH11" s="227"/>
      <c r="LI11" s="227"/>
      <c r="LJ11" s="227"/>
      <c r="LK11" s="227"/>
      <c r="LL11" s="227"/>
      <c r="LM11" s="227"/>
      <c r="LN11" s="227"/>
      <c r="LO11" s="227"/>
      <c r="LP11" s="227"/>
      <c r="LQ11" s="227"/>
      <c r="LR11" s="227"/>
      <c r="LS11" s="227"/>
      <c r="LT11" s="227"/>
      <c r="LU11" s="227"/>
      <c r="LV11" s="227"/>
      <c r="LW11" s="227"/>
      <c r="LX11" s="227"/>
      <c r="LY11" s="227"/>
      <c r="LZ11" s="227"/>
      <c r="MA11" s="227"/>
      <c r="MB11" s="227"/>
      <c r="MC11" s="227"/>
      <c r="MD11" s="227"/>
      <c r="ME11" s="227"/>
      <c r="MF11" s="227"/>
      <c r="MG11" s="227"/>
      <c r="MH11" s="227"/>
      <c r="MI11" s="227"/>
      <c r="MJ11" s="227"/>
      <c r="MK11" s="227"/>
      <c r="ML11" s="227"/>
      <c r="MM11" s="227"/>
      <c r="MN11" s="227"/>
      <c r="MO11" s="227"/>
      <c r="MP11" s="227"/>
      <c r="MQ11" s="227"/>
      <c r="MR11" s="227"/>
      <c r="MS11" s="227"/>
      <c r="MT11" s="227"/>
      <c r="MU11" s="227"/>
      <c r="MV11" s="227"/>
      <c r="MW11" s="227"/>
      <c r="MX11" s="227"/>
      <c r="MY11" s="227"/>
      <c r="MZ11" s="227"/>
      <c r="NA11" s="227"/>
      <c r="NB11" s="227"/>
      <c r="NC11" s="227"/>
      <c r="ND11" s="227"/>
      <c r="NE11" s="227"/>
      <c r="NF11" s="227"/>
      <c r="NG11" s="227"/>
      <c r="NH11" s="227"/>
      <c r="NI11" s="227"/>
      <c r="NJ11" s="227"/>
      <c r="NK11" s="227"/>
      <c r="NL11" s="227"/>
      <c r="NM11" s="227"/>
      <c r="NN11" s="227"/>
      <c r="NO11" s="227"/>
      <c r="NP11" s="227"/>
      <c r="NQ11" s="227"/>
      <c r="NR11" s="227"/>
      <c r="NS11" s="227"/>
      <c r="NT11" s="227"/>
      <c r="NU11" s="227"/>
      <c r="NV11" s="227"/>
      <c r="NW11" s="227"/>
      <c r="NX11" s="227"/>
      <c r="NY11" s="227"/>
      <c r="NZ11" s="227"/>
      <c r="OA11" s="227"/>
      <c r="OB11" s="227"/>
      <c r="OC11" s="227"/>
      <c r="OD11" s="227"/>
      <c r="OE11" s="227"/>
      <c r="OF11" s="227"/>
      <c r="OG11" s="227"/>
      <c r="OH11" s="227"/>
      <c r="OI11" s="227"/>
      <c r="OJ11" s="227"/>
      <c r="OK11" s="227"/>
      <c r="OL11" s="227"/>
      <c r="OM11" s="227"/>
      <c r="ON11" s="227"/>
      <c r="OO11" s="227"/>
      <c r="OP11" s="227"/>
      <c r="OQ11" s="227"/>
      <c r="OR11" s="227"/>
      <c r="OS11" s="227"/>
      <c r="OT11" s="227"/>
      <c r="OU11" s="227"/>
      <c r="OV11" s="227"/>
      <c r="OW11" s="227"/>
      <c r="OX11" s="227"/>
      <c r="OY11" s="227"/>
      <c r="OZ11" s="227"/>
      <c r="PA11" s="227"/>
      <c r="PB11" s="227"/>
      <c r="PC11" s="227"/>
      <c r="PD11" s="227"/>
      <c r="PE11" s="227"/>
      <c r="PF11" s="227"/>
      <c r="PG11" s="227"/>
      <c r="PH11" s="227"/>
      <c r="PI11" s="227"/>
      <c r="PJ11" s="227"/>
      <c r="PK11" s="227"/>
      <c r="PL11" s="227"/>
      <c r="PM11" s="227"/>
      <c r="PN11" s="227"/>
      <c r="PO11" s="227"/>
      <c r="PP11" s="227"/>
      <c r="PQ11" s="227"/>
      <c r="PR11" s="227"/>
      <c r="PS11" s="227"/>
      <c r="PT11" s="227"/>
      <c r="PU11" s="227"/>
      <c r="PV11" s="227"/>
      <c r="PW11" s="227"/>
      <c r="PX11" s="227"/>
      <c r="PY11" s="227"/>
      <c r="PZ11" s="227"/>
      <c r="QA11" s="227"/>
      <c r="QB11" s="227"/>
      <c r="QC11" s="227"/>
      <c r="QD11" s="227"/>
      <c r="QE11" s="227"/>
      <c r="QF11" s="227"/>
      <c r="QG11" s="227"/>
      <c r="QH11" s="227"/>
      <c r="QI11" s="227"/>
      <c r="QJ11" s="227"/>
      <c r="QK11" s="227"/>
      <c r="QL11" s="227"/>
      <c r="QM11" s="227"/>
      <c r="QN11" s="227"/>
      <c r="QO11" s="227"/>
      <c r="QP11" s="227"/>
      <c r="QQ11" s="227"/>
      <c r="QR11" s="227"/>
      <c r="QS11" s="227"/>
      <c r="QT11" s="227"/>
      <c r="QU11" s="227"/>
      <c r="QV11" s="227"/>
      <c r="QW11" s="227"/>
      <c r="QX11" s="227"/>
      <c r="QY11" s="227"/>
      <c r="QZ11" s="227"/>
      <c r="RA11" s="227"/>
      <c r="RB11" s="227"/>
      <c r="RC11" s="227"/>
      <c r="RD11" s="227"/>
      <c r="RE11" s="227"/>
      <c r="RF11" s="227"/>
      <c r="RG11" s="227"/>
      <c r="RH11" s="227"/>
      <c r="RI11" s="227"/>
      <c r="RJ11" s="227"/>
      <c r="RK11" s="227"/>
      <c r="RL11" s="227"/>
      <c r="RM11" s="227"/>
      <c r="RN11" s="227"/>
      <c r="RO11" s="227"/>
      <c r="RP11" s="227"/>
      <c r="RQ11" s="227"/>
      <c r="RR11" s="227"/>
      <c r="RS11" s="227"/>
      <c r="RT11" s="227"/>
      <c r="RU11" s="227"/>
      <c r="RV11" s="227"/>
      <c r="RW11" s="227"/>
      <c r="RX11" s="227"/>
      <c r="RY11" s="227"/>
      <c r="RZ11" s="227"/>
      <c r="SA11" s="227"/>
      <c r="SB11" s="227"/>
      <c r="SC11" s="227"/>
      <c r="SD11" s="227"/>
      <c r="SE11" s="227"/>
      <c r="SF11" s="227"/>
      <c r="SG11" s="227"/>
      <c r="SH11" s="227"/>
      <c r="SI11" s="227"/>
      <c r="SJ11" s="227"/>
      <c r="SK11" s="227"/>
      <c r="SL11" s="227"/>
      <c r="SM11" s="227"/>
      <c r="SN11" s="227"/>
      <c r="SO11" s="227"/>
      <c r="SP11" s="227"/>
      <c r="SQ11" s="227"/>
      <c r="SR11" s="227"/>
      <c r="SS11" s="227"/>
      <c r="ST11" s="227"/>
      <c r="SU11" s="227"/>
      <c r="SV11" s="227"/>
      <c r="SW11" s="227"/>
      <c r="SX11" s="227"/>
      <c r="SY11" s="227"/>
      <c r="SZ11" s="227"/>
      <c r="TA11" s="227"/>
      <c r="TB11" s="227"/>
      <c r="TC11" s="227"/>
      <c r="TD11" s="227"/>
      <c r="TE11" s="227"/>
      <c r="TF11" s="227"/>
      <c r="TG11" s="227"/>
      <c r="TH11" s="227"/>
      <c r="TI11" s="227"/>
      <c r="TJ11" s="227"/>
      <c r="TK11" s="227"/>
      <c r="TL11" s="227"/>
      <c r="TM11" s="227"/>
      <c r="TN11" s="227"/>
      <c r="TO11" s="227"/>
      <c r="TP11" s="227"/>
      <c r="TQ11" s="227"/>
      <c r="TR11" s="227"/>
      <c r="TS11" s="227"/>
      <c r="TT11" s="227"/>
      <c r="TU11" s="227"/>
      <c r="TV11" s="227"/>
      <c r="TW11" s="227"/>
      <c r="TX11" s="227"/>
      <c r="TY11" s="227"/>
      <c r="TZ11" s="227"/>
      <c r="UA11" s="227"/>
      <c r="UB11" s="227"/>
      <c r="UC11" s="227"/>
      <c r="UD11" s="227"/>
      <c r="UE11" s="227"/>
      <c r="UF11" s="227"/>
      <c r="UG11" s="227"/>
      <c r="UH11" s="227"/>
      <c r="UI11" s="227"/>
      <c r="UJ11" s="227"/>
      <c r="UK11" s="227"/>
      <c r="UL11" s="227"/>
      <c r="UM11" s="227"/>
      <c r="UN11" s="227"/>
      <c r="UO11" s="227"/>
      <c r="UP11" s="227"/>
      <c r="UQ11" s="227"/>
      <c r="UR11" s="227"/>
      <c r="US11" s="227"/>
      <c r="UT11" s="227"/>
      <c r="UU11" s="227"/>
      <c r="UV11" s="227"/>
      <c r="UW11" s="227"/>
      <c r="UX11" s="227"/>
      <c r="UY11" s="227"/>
      <c r="UZ11" s="227"/>
      <c r="VA11" s="227"/>
      <c r="VB11" s="227"/>
      <c r="VC11" s="227"/>
      <c r="VD11" s="227"/>
      <c r="VE11" s="227"/>
      <c r="VF11" s="227"/>
      <c r="VG11" s="227"/>
      <c r="VH11" s="227"/>
      <c r="VI11" s="227"/>
      <c r="VJ11" s="227"/>
      <c r="VK11" s="227"/>
      <c r="VL11" s="227"/>
      <c r="VM11" s="227"/>
      <c r="VN11" s="227"/>
      <c r="VO11" s="227"/>
      <c r="VP11" s="227"/>
      <c r="VQ11" s="227"/>
      <c r="VR11" s="227"/>
      <c r="VS11" s="227"/>
      <c r="VT11" s="227"/>
      <c r="VU11" s="227"/>
      <c r="VV11" s="227"/>
      <c r="VW11" s="227"/>
      <c r="VX11" s="227"/>
      <c r="VY11" s="227"/>
      <c r="VZ11" s="227"/>
      <c r="WA11" s="227"/>
      <c r="WB11" s="227"/>
      <c r="WC11" s="227"/>
      <c r="WD11" s="227"/>
      <c r="WE11" s="227"/>
      <c r="WF11" s="227"/>
      <c r="WG11" s="227"/>
      <c r="WH11" s="227"/>
      <c r="WI11" s="227"/>
      <c r="WJ11" s="227"/>
      <c r="WK11" s="227"/>
      <c r="WL11" s="227"/>
      <c r="WM11" s="227"/>
      <c r="WN11" s="227"/>
      <c r="WO11" s="227"/>
      <c r="WP11" s="227"/>
      <c r="WQ11" s="227"/>
      <c r="WR11" s="227"/>
      <c r="WS11" s="227"/>
      <c r="WT11" s="227"/>
      <c r="WU11" s="227"/>
      <c r="WV11" s="227"/>
      <c r="WW11" s="227"/>
      <c r="WX11" s="227"/>
      <c r="WY11" s="227"/>
      <c r="WZ11" s="227"/>
      <c r="XA11" s="227"/>
      <c r="XB11" s="227"/>
      <c r="XC11" s="227"/>
      <c r="XD11" s="227"/>
      <c r="XE11" s="227"/>
      <c r="XF11" s="227"/>
      <c r="XG11" s="227"/>
      <c r="XH11" s="227"/>
      <c r="XI11" s="227"/>
      <c r="XJ11" s="227"/>
      <c r="XK11" s="227"/>
      <c r="XL11" s="227"/>
      <c r="XM11" s="227"/>
      <c r="XN11" s="227"/>
      <c r="XO11" s="227"/>
      <c r="XP11" s="227"/>
      <c r="XQ11" s="227"/>
      <c r="XR11" s="227"/>
      <c r="XS11" s="227"/>
      <c r="XT11" s="227"/>
      <c r="XU11" s="227"/>
      <c r="XV11" s="227"/>
      <c r="XW11" s="227"/>
      <c r="XX11" s="227"/>
      <c r="XY11" s="227"/>
      <c r="XZ11" s="227"/>
      <c r="YA11" s="227"/>
      <c r="YB11" s="227"/>
      <c r="YC11" s="227"/>
      <c r="YD11" s="227"/>
      <c r="YE11" s="227"/>
      <c r="YF11" s="227"/>
      <c r="YG11" s="227"/>
      <c r="YH11" s="227"/>
      <c r="YI11" s="227"/>
      <c r="YJ11" s="227"/>
      <c r="YK11" s="227"/>
      <c r="YL11" s="227"/>
      <c r="YM11" s="227"/>
      <c r="YN11" s="227"/>
      <c r="YO11" s="227"/>
      <c r="YP11" s="227"/>
      <c r="YQ11" s="227"/>
      <c r="YR11" s="227"/>
      <c r="YS11" s="227"/>
      <c r="YT11" s="227"/>
      <c r="YU11" s="227"/>
      <c r="YV11" s="227"/>
      <c r="YW11" s="227"/>
      <c r="YX11" s="227"/>
      <c r="YY11" s="227"/>
      <c r="YZ11" s="227"/>
      <c r="ZA11" s="227"/>
      <c r="ZB11" s="227"/>
      <c r="ZC11" s="227"/>
      <c r="ZD11" s="227"/>
      <c r="ZE11" s="227"/>
      <c r="ZF11" s="227"/>
      <c r="ZG11" s="227"/>
      <c r="ZH11" s="227"/>
      <c r="ZI11" s="227"/>
      <c r="ZJ11" s="227"/>
      <c r="ZK11" s="227"/>
      <c r="ZL11" s="227"/>
      <c r="ZM11" s="227"/>
      <c r="ZN11" s="227"/>
      <c r="ZO11" s="227"/>
      <c r="ZP11" s="227"/>
      <c r="ZQ11" s="227"/>
      <c r="ZR11" s="227"/>
      <c r="ZS11" s="227"/>
      <c r="ZT11" s="227"/>
      <c r="ZU11" s="227"/>
      <c r="ZV11" s="227"/>
      <c r="ZW11" s="227"/>
      <c r="ZX11" s="227"/>
      <c r="ZY11" s="227"/>
      <c r="ZZ11" s="227"/>
      <c r="AAA11" s="227"/>
      <c r="AAB11" s="227"/>
      <c r="AAC11" s="227"/>
      <c r="AAD11" s="227"/>
      <c r="AAE11" s="227"/>
      <c r="AAF11" s="227"/>
      <c r="AAG11" s="227"/>
      <c r="AAH11" s="227"/>
      <c r="AAI11" s="227"/>
      <c r="AAJ11" s="227"/>
      <c r="AAK11" s="227"/>
      <c r="AAL11" s="227"/>
      <c r="AAM11" s="227"/>
      <c r="AAN11" s="227"/>
      <c r="AAO11" s="227"/>
      <c r="AAP11" s="227"/>
      <c r="AAQ11" s="227"/>
      <c r="AAR11" s="227"/>
      <c r="AAS11" s="227"/>
      <c r="AAT11" s="227"/>
      <c r="AAU11" s="227"/>
      <c r="AAV11" s="227"/>
      <c r="AAW11" s="227"/>
      <c r="AAX11" s="227"/>
      <c r="AAY11" s="227"/>
      <c r="AAZ11" s="227"/>
      <c r="ABA11" s="227"/>
      <c r="ABB11" s="227"/>
      <c r="ABC11" s="227"/>
      <c r="ABD11" s="227"/>
      <c r="ABE11" s="227"/>
      <c r="ABF11" s="227"/>
      <c r="ABG11" s="227"/>
      <c r="ABH11" s="227"/>
      <c r="ABI11" s="227"/>
      <c r="ABJ11" s="227"/>
      <c r="ABK11" s="227"/>
      <c r="ABL11" s="227"/>
      <c r="ABM11" s="227"/>
      <c r="ABN11" s="227"/>
      <c r="ABO11" s="227"/>
      <c r="ABP11" s="227"/>
      <c r="ABQ11" s="227"/>
      <c r="ABR11" s="227"/>
      <c r="ABS11" s="227"/>
      <c r="ABT11" s="227"/>
      <c r="ABU11" s="227"/>
      <c r="ABV11" s="227"/>
      <c r="ABW11" s="227"/>
      <c r="ABX11" s="227"/>
      <c r="ABY11" s="227"/>
      <c r="ABZ11" s="227"/>
      <c r="ACA11" s="227"/>
      <c r="ACB11" s="227"/>
      <c r="ACC11" s="227"/>
      <c r="ACD11" s="227"/>
      <c r="ACE11" s="227"/>
      <c r="ACF11" s="227"/>
      <c r="ACG11" s="227"/>
      <c r="ACH11" s="227"/>
      <c r="ACI11" s="227"/>
      <c r="ACJ11" s="227"/>
      <c r="ACK11" s="227"/>
      <c r="ACL11" s="227"/>
      <c r="ACM11" s="227"/>
      <c r="ACN11" s="227"/>
      <c r="ACO11" s="227"/>
      <c r="ACP11" s="227"/>
      <c r="ACQ11" s="227"/>
      <c r="ACR11" s="227"/>
      <c r="ACS11" s="227"/>
      <c r="ACT11" s="227"/>
      <c r="ACU11" s="227"/>
      <c r="ACV11" s="227"/>
      <c r="ACW11" s="227"/>
      <c r="ACX11" s="227"/>
      <c r="ACY11" s="227"/>
      <c r="ACZ11" s="227"/>
      <c r="ADA11" s="227"/>
      <c r="ADB11" s="227"/>
      <c r="ADC11" s="227"/>
      <c r="ADD11" s="227"/>
      <c r="ADE11" s="227"/>
      <c r="ADF11" s="227"/>
      <c r="ADG11" s="227"/>
      <c r="ADH11" s="227"/>
      <c r="ADI11" s="227"/>
      <c r="ADJ11" s="227"/>
      <c r="ADK11" s="227"/>
      <c r="ADL11" s="227"/>
      <c r="ADM11" s="227"/>
      <c r="ADN11" s="227"/>
      <c r="ADO11" s="227"/>
      <c r="ADP11" s="227"/>
      <c r="ADQ11" s="227"/>
      <c r="ADR11" s="227"/>
      <c r="ADS11" s="227"/>
      <c r="ADT11" s="227"/>
      <c r="ADU11" s="227"/>
      <c r="ADV11" s="227"/>
      <c r="ADW11" s="227"/>
      <c r="ADX11" s="227"/>
      <c r="ADY11" s="227"/>
      <c r="ADZ11" s="227"/>
      <c r="AEA11" s="227"/>
      <c r="AEB11" s="227"/>
      <c r="AEC11" s="227"/>
      <c r="AED11" s="227"/>
      <c r="AEE11" s="227"/>
      <c r="AEF11" s="227"/>
      <c r="AEG11" s="227"/>
      <c r="AEH11" s="227"/>
      <c r="AEI11" s="227"/>
      <c r="AEJ11" s="227"/>
      <c r="AEK11" s="227"/>
      <c r="AEL11" s="227"/>
      <c r="AEM11" s="227"/>
      <c r="AEN11" s="227"/>
      <c r="AEO11" s="227"/>
      <c r="AEP11" s="227"/>
      <c r="AEQ11" s="227"/>
      <c r="AER11" s="227"/>
      <c r="AES11" s="227"/>
      <c r="AET11" s="227"/>
      <c r="AEU11" s="227"/>
      <c r="AEV11" s="227"/>
      <c r="AEW11" s="227"/>
      <c r="AEX11" s="227"/>
      <c r="AEY11" s="227"/>
      <c r="AEZ11" s="227"/>
      <c r="AFA11" s="227"/>
      <c r="AFB11" s="227"/>
      <c r="AFC11" s="227"/>
      <c r="AFD11" s="227"/>
      <c r="AFE11" s="227"/>
      <c r="AFF11" s="227"/>
      <c r="AFG11" s="227"/>
      <c r="AFH11" s="227"/>
      <c r="AFI11" s="227"/>
      <c r="AFJ11" s="227"/>
      <c r="AFK11" s="227"/>
      <c r="AFL11" s="227"/>
      <c r="AFM11" s="227"/>
      <c r="AFN11" s="227"/>
      <c r="AFO11" s="227"/>
      <c r="AFP11" s="227"/>
      <c r="AFQ11" s="227"/>
      <c r="AFR11" s="227"/>
      <c r="AFS11" s="227"/>
      <c r="AFT11" s="227"/>
      <c r="AFU11" s="227"/>
      <c r="AFV11" s="227"/>
      <c r="AFW11" s="227"/>
      <c r="AFX11" s="227"/>
      <c r="AFY11" s="227"/>
      <c r="AFZ11" s="227"/>
      <c r="AGA11" s="227"/>
      <c r="AGB11" s="227"/>
      <c r="AGC11" s="227"/>
      <c r="AGD11" s="227"/>
      <c r="AGE11" s="227"/>
      <c r="AGF11" s="227"/>
      <c r="AGG11" s="227"/>
      <c r="AGH11" s="227"/>
      <c r="AGI11" s="227"/>
      <c r="AGJ11" s="227"/>
      <c r="AGK11" s="227"/>
      <c r="AGL11" s="227"/>
      <c r="AGM11" s="227"/>
      <c r="AGN11" s="227"/>
      <c r="AGO11" s="227"/>
      <c r="AGP11" s="227"/>
      <c r="AGQ11" s="227"/>
      <c r="AGR11" s="227"/>
      <c r="AGS11" s="227"/>
      <c r="AGT11" s="227"/>
      <c r="AGU11" s="227"/>
      <c r="AGV11" s="227"/>
      <c r="AGW11" s="227"/>
      <c r="AGX11" s="227"/>
      <c r="AGY11" s="227"/>
      <c r="AGZ11" s="227"/>
      <c r="AHA11" s="227"/>
      <c r="AHB11" s="227"/>
      <c r="AHC11" s="227"/>
      <c r="AHD11" s="227"/>
      <c r="AHE11" s="227"/>
      <c r="AHF11" s="227"/>
      <c r="AHG11" s="227"/>
      <c r="AHH11" s="227"/>
      <c r="AHI11" s="227"/>
      <c r="AHJ11" s="227"/>
      <c r="AHK11" s="227"/>
      <c r="AHL11" s="227"/>
      <c r="AHM11" s="227"/>
      <c r="AHN11" s="227"/>
      <c r="AHO11" s="227"/>
      <c r="AHP11" s="227"/>
      <c r="AHQ11" s="227"/>
      <c r="AHR11" s="227"/>
      <c r="AHS11" s="227"/>
      <c r="AHT11" s="227"/>
      <c r="AHU11" s="227"/>
      <c r="AHV11" s="227"/>
      <c r="AHW11" s="227"/>
      <c r="AHX11" s="227"/>
      <c r="AHY11" s="227"/>
      <c r="AHZ11" s="227"/>
      <c r="AIA11" s="227"/>
      <c r="AIB11" s="227"/>
      <c r="AIC11" s="227"/>
      <c r="AID11" s="227"/>
      <c r="AIE11" s="227"/>
      <c r="AIF11" s="227"/>
      <c r="AIG11" s="227"/>
      <c r="AIH11" s="227"/>
      <c r="AII11" s="227"/>
      <c r="AIJ11" s="227"/>
      <c r="AIK11" s="227"/>
      <c r="AIL11" s="227"/>
      <c r="AIM11" s="227"/>
      <c r="AIN11" s="227"/>
      <c r="AIO11" s="227"/>
      <c r="AIP11" s="227"/>
      <c r="AIQ11" s="227"/>
      <c r="AIR11" s="227"/>
      <c r="AIS11" s="227"/>
      <c r="AIT11" s="227"/>
      <c r="AIU11" s="227"/>
      <c r="AIV11" s="227"/>
      <c r="AIW11" s="227"/>
      <c r="AIX11" s="227"/>
      <c r="AIY11" s="227"/>
      <c r="AIZ11" s="227"/>
      <c r="AJA11" s="227"/>
      <c r="AJB11" s="227"/>
      <c r="AJC11" s="227"/>
      <c r="AJD11" s="227"/>
      <c r="AJE11" s="227"/>
      <c r="AJF11" s="227"/>
      <c r="AJG11" s="227"/>
      <c r="AJH11" s="227"/>
      <c r="AJI11" s="227"/>
      <c r="AJJ11" s="227"/>
      <c r="AJK11" s="227"/>
      <c r="AJL11" s="227"/>
      <c r="AJM11" s="227"/>
      <c r="AJN11" s="227"/>
      <c r="AJO11" s="227"/>
      <c r="AJP11" s="227"/>
      <c r="AJQ11" s="227"/>
      <c r="AJR11" s="227"/>
      <c r="AJS11" s="227"/>
      <c r="AJT11" s="227"/>
      <c r="AJU11" s="227"/>
      <c r="AJV11" s="227"/>
      <c r="AJW11" s="227"/>
      <c r="AJX11" s="227"/>
      <c r="AJY11" s="227"/>
      <c r="AJZ11" s="227"/>
      <c r="AKA11" s="227"/>
      <c r="AKB11" s="227"/>
      <c r="AKC11" s="227"/>
      <c r="AKD11" s="227"/>
      <c r="AKE11" s="227"/>
      <c r="AKF11" s="227"/>
      <c r="AKG11" s="227"/>
      <c r="AKH11" s="227"/>
      <c r="AKI11" s="227"/>
      <c r="AKJ11" s="227"/>
      <c r="AKK11" s="227"/>
      <c r="AKL11" s="227"/>
      <c r="AKM11" s="227"/>
      <c r="AKN11" s="227"/>
      <c r="AKO11" s="227"/>
      <c r="AKP11" s="227"/>
      <c r="AKQ11" s="227"/>
      <c r="AKR11" s="227"/>
      <c r="AKS11" s="227"/>
      <c r="AKT11" s="227"/>
      <c r="AKU11" s="227"/>
      <c r="AKV11" s="227"/>
      <c r="AKW11" s="227"/>
      <c r="AKX11" s="227"/>
      <c r="AKY11" s="227"/>
      <c r="AKZ11" s="227"/>
      <c r="ALA11" s="227"/>
      <c r="ALB11" s="227"/>
      <c r="ALC11" s="227"/>
      <c r="ALD11" s="227"/>
      <c r="ALE11" s="227"/>
      <c r="ALF11" s="227"/>
      <c r="ALG11" s="227"/>
      <c r="ALH11" s="227"/>
      <c r="ALI11" s="227"/>
      <c r="ALJ11" s="227"/>
      <c r="ALK11" s="227"/>
      <c r="ALL11" s="227"/>
      <c r="ALM11" s="227"/>
      <c r="ALN11" s="227"/>
      <c r="ALO11" s="227"/>
      <c r="ALP11" s="227"/>
      <c r="ALQ11" s="227"/>
      <c r="ALR11" s="227"/>
      <c r="ALS11" s="227"/>
      <c r="ALT11" s="227"/>
      <c r="ALU11" s="227"/>
      <c r="ALV11" s="227"/>
      <c r="ALW11" s="227"/>
      <c r="ALX11" s="227"/>
      <c r="ALY11" s="227"/>
      <c r="ALZ11" s="227"/>
      <c r="AMA11" s="227"/>
      <c r="AMB11" s="227"/>
      <c r="AMC11" s="227"/>
      <c r="AMD11" s="227"/>
      <c r="AME11" s="227"/>
      <c r="AMF11" s="227"/>
      <c r="AMG11" s="227"/>
      <c r="AMH11" s="227"/>
      <c r="AMI11" s="227"/>
      <c r="AMJ11" s="227"/>
    </row>
    <row r="12" spans="1:1024" ht="30" customHeight="1" x14ac:dyDescent="0.3">
      <c r="A12" s="235"/>
      <c r="C12" s="260" t="s">
        <v>267</v>
      </c>
      <c r="D12" s="108" t="s">
        <v>270</v>
      </c>
      <c r="E12" s="111">
        <f>LCC_Input_Risultati!E137*52</f>
        <v>0</v>
      </c>
      <c r="F12" s="111"/>
      <c r="G12" s="111">
        <f>LCC_Input_Risultati!G137*52</f>
        <v>0</v>
      </c>
      <c r="H12" s="111"/>
      <c r="I12" s="111">
        <f>LCC_Input_Risultati!I137*52</f>
        <v>0</v>
      </c>
      <c r="J12" s="111"/>
      <c r="K12" s="111">
        <f>LCC_Input_Risultati!K137*52</f>
        <v>0</v>
      </c>
      <c r="L12" s="111"/>
      <c r="M12" s="111">
        <f>LCC_Input_Risultati!M137*52</f>
        <v>0</v>
      </c>
      <c r="N12" s="111"/>
      <c r="O12" s="111">
        <f>LCC_Input_Risultati!O137*52</f>
        <v>0</v>
      </c>
      <c r="P12" s="111"/>
      <c r="Q12" s="111">
        <f>LCC_Input_Risultati!Q137*52</f>
        <v>0</v>
      </c>
      <c r="R12" s="111"/>
      <c r="S12" s="111">
        <f>LCC_Input_Risultati!S137*52</f>
        <v>0</v>
      </c>
      <c r="T12" s="111"/>
      <c r="U12" s="111">
        <f>LCC_Input_Risultati!U137*52</f>
        <v>0</v>
      </c>
      <c r="V12" s="111"/>
      <c r="W12" s="111">
        <f>LCC_Input_Risultati!W137*52</f>
        <v>0</v>
      </c>
    </row>
    <row r="13" spans="1:1024" ht="30" customHeight="1" x14ac:dyDescent="0.3">
      <c r="A13" s="235"/>
      <c r="C13" s="260" t="s">
        <v>268</v>
      </c>
      <c r="D13" s="108" t="str">
        <f>LCC_Input_Risultati!E$14&amp;"/anno.unità"</f>
        <v>/anno.unità</v>
      </c>
      <c r="E13" s="111">
        <f>E12*LCC_Input_Risultati!E19</f>
        <v>0</v>
      </c>
      <c r="F13" s="111"/>
      <c r="G13" s="111">
        <f>G12*LCC_Input_Risultati!G19</f>
        <v>0</v>
      </c>
      <c r="H13" s="111"/>
      <c r="I13" s="111">
        <f>I12*LCC_Input_Risultati!I19</f>
        <v>0</v>
      </c>
      <c r="J13" s="111"/>
      <c r="K13" s="111">
        <f>K12*LCC_Input_Risultati!K19</f>
        <v>0</v>
      </c>
      <c r="L13" s="111"/>
      <c r="M13" s="111">
        <f>M12*LCC_Input_Risultati!M19</f>
        <v>0</v>
      </c>
      <c r="N13" s="111"/>
      <c r="O13" s="111">
        <f>O12*LCC_Input_Risultati!O19</f>
        <v>0</v>
      </c>
      <c r="P13" s="111"/>
      <c r="Q13" s="111">
        <f>Q12*LCC_Input_Risultati!Q19</f>
        <v>0</v>
      </c>
      <c r="R13" s="111"/>
      <c r="S13" s="111">
        <f>S12*LCC_Input_Risultati!S19</f>
        <v>0</v>
      </c>
      <c r="T13" s="111"/>
      <c r="U13" s="111">
        <f>U12*LCC_Input_Risultati!U19</f>
        <v>0</v>
      </c>
      <c r="V13" s="111"/>
      <c r="W13" s="111">
        <f>W12*LCC_Input_Risultati!W19</f>
        <v>0</v>
      </c>
    </row>
    <row r="14" spans="1:1024" s="106" customFormat="1" ht="30" customHeight="1" x14ac:dyDescent="0.3">
      <c r="A14" s="235"/>
      <c r="B14" s="234"/>
      <c r="C14" s="261" t="s">
        <v>269</v>
      </c>
      <c r="D14" s="108" t="str">
        <f>LCC_Input_Risultati!E$14&amp;"/unità"</f>
        <v>/unità</v>
      </c>
      <c r="E14" s="111">
        <f>E13*$E$6</f>
        <v>0</v>
      </c>
      <c r="F14" s="111"/>
      <c r="G14" s="111">
        <f>G13*$E$6</f>
        <v>0</v>
      </c>
      <c r="H14" s="111"/>
      <c r="I14" s="111">
        <f>I13*$E$6</f>
        <v>0</v>
      </c>
      <c r="J14" s="111"/>
      <c r="K14" s="111">
        <f>K13*$E$6</f>
        <v>0</v>
      </c>
      <c r="L14" s="111"/>
      <c r="M14" s="111">
        <f>M13*$E$6</f>
        <v>0</v>
      </c>
      <c r="N14" s="111"/>
      <c r="O14" s="111">
        <f>O13*$E$6</f>
        <v>0</v>
      </c>
      <c r="P14" s="111"/>
      <c r="Q14" s="111">
        <f>Q13*$E$6</f>
        <v>0</v>
      </c>
      <c r="R14" s="111"/>
      <c r="S14" s="111">
        <f>S13*$E$6</f>
        <v>0</v>
      </c>
      <c r="T14" s="111"/>
      <c r="U14" s="111">
        <f>U13*$E$6</f>
        <v>0</v>
      </c>
      <c r="V14" s="111"/>
      <c r="W14" s="111">
        <f>W13*$E$6</f>
        <v>0</v>
      </c>
    </row>
    <row r="15" spans="1:1024" s="106" customFormat="1" x14ac:dyDescent="0.3">
      <c r="A15" s="235"/>
      <c r="B15" s="234"/>
      <c r="C15" s="159"/>
      <c r="D15" s="108"/>
      <c r="E15" s="108"/>
      <c r="F15" s="108"/>
      <c r="G15" s="108"/>
      <c r="H15" s="108"/>
      <c r="I15" s="108"/>
      <c r="J15" s="108"/>
      <c r="K15" s="108"/>
      <c r="L15" s="108"/>
      <c r="M15" s="108"/>
      <c r="N15" s="108"/>
      <c r="O15" s="108"/>
      <c r="P15" s="108"/>
      <c r="Q15" s="108"/>
      <c r="R15" s="108"/>
      <c r="S15" s="108"/>
      <c r="T15" s="108"/>
      <c r="U15" s="108"/>
      <c r="V15" s="108"/>
      <c r="W15" s="108"/>
    </row>
    <row r="16" spans="1:1024" x14ac:dyDescent="0.3">
      <c r="E16" s="310"/>
      <c r="F16" s="313"/>
    </row>
    <row r="17" spans="1:23" s="106" customFormat="1" ht="19" x14ac:dyDescent="0.3">
      <c r="A17" s="234"/>
      <c r="B17" s="234"/>
      <c r="C17" s="112" t="s">
        <v>271</v>
      </c>
      <c r="D17" s="112"/>
      <c r="E17" s="311"/>
      <c r="F17" s="312"/>
      <c r="G17" s="113"/>
      <c r="H17" s="113"/>
      <c r="I17" s="113"/>
      <c r="J17" s="113"/>
      <c r="K17" s="113"/>
      <c r="L17" s="113"/>
      <c r="M17" s="113"/>
      <c r="N17" s="113"/>
      <c r="O17" s="113"/>
      <c r="P17" s="113"/>
      <c r="Q17" s="113"/>
      <c r="R17" s="113"/>
      <c r="S17" s="113"/>
      <c r="T17" s="113"/>
      <c r="U17" s="113"/>
      <c r="V17" s="113"/>
      <c r="W17" s="113"/>
    </row>
    <row r="18" spans="1:23" s="106" customFormat="1" x14ac:dyDescent="0.3">
      <c r="A18" s="234"/>
      <c r="B18" s="234"/>
      <c r="C18" s="113"/>
      <c r="D18" s="113"/>
      <c r="E18" s="113"/>
      <c r="F18" s="113"/>
      <c r="G18" s="113"/>
      <c r="H18" s="113"/>
      <c r="I18" s="113"/>
      <c r="J18" s="113"/>
      <c r="K18" s="113"/>
      <c r="L18" s="113"/>
      <c r="M18" s="113"/>
      <c r="N18" s="113"/>
      <c r="O18" s="113"/>
      <c r="P18" s="113"/>
      <c r="Q18" s="113"/>
      <c r="R18" s="113"/>
      <c r="S18" s="113"/>
      <c r="T18" s="113"/>
      <c r="U18" s="113"/>
      <c r="V18" s="113"/>
      <c r="W18" s="113"/>
    </row>
    <row r="19" spans="1:23" s="114" customFormat="1" x14ac:dyDescent="0.3">
      <c r="A19" s="236"/>
      <c r="B19" s="236"/>
      <c r="C19" s="308" t="s">
        <v>64</v>
      </c>
      <c r="D19" s="115"/>
      <c r="E19" s="116">
        <f>LCC_Input_Risultati!E$9</f>
        <v>0</v>
      </c>
      <c r="F19" s="116"/>
      <c r="G19" s="116">
        <f>LCC_Input_Risultati!G$9</f>
        <v>0</v>
      </c>
      <c r="H19" s="116"/>
      <c r="I19" s="116">
        <f>LCC_Input_Risultati!I$9</f>
        <v>0</v>
      </c>
      <c r="J19" s="116"/>
      <c r="K19" s="116">
        <f>LCC_Input_Risultati!K$9</f>
        <v>0</v>
      </c>
      <c r="L19" s="116"/>
      <c r="M19" s="116">
        <f>LCC_Input_Risultati!M$9</f>
        <v>0</v>
      </c>
      <c r="N19" s="116"/>
      <c r="O19" s="116">
        <f>LCC_Input_Risultati!O$9</f>
        <v>0</v>
      </c>
      <c r="P19" s="116"/>
      <c r="Q19" s="116">
        <f>LCC_Input_Risultati!Q$9</f>
        <v>0</v>
      </c>
      <c r="R19" s="116"/>
      <c r="S19" s="116">
        <f>LCC_Input_Risultati!S$9</f>
        <v>0</v>
      </c>
      <c r="T19" s="116"/>
      <c r="U19" s="116">
        <f>LCC_Input_Risultati!U$9</f>
        <v>0</v>
      </c>
      <c r="V19" s="116"/>
      <c r="W19" s="116">
        <f>LCC_Input_Risultati!W$9</f>
        <v>0</v>
      </c>
    </row>
    <row r="20" spans="1:23" s="106" customFormat="1" ht="30" customHeight="1" x14ac:dyDescent="0.3">
      <c r="A20" s="234"/>
      <c r="B20" s="234"/>
      <c r="C20" s="262" t="s">
        <v>272</v>
      </c>
      <c r="D20" s="117" t="str">
        <f>LCC_Input_Risultati!E$14&amp;"/anno.unità"</f>
        <v>/anno.unità</v>
      </c>
      <c r="E20" s="118">
        <f>IF(LCC_Input_Risultati!E7=Dati_Riferimento!$H$15,0,IF(LCC_Input_Risultati!E6=Dati_Riferimento!$H$6,IF(LCC_Input_Risultati!E8=Dati_Riferimento!$H$21,(LCC_Input_Risultati!E23*(1/LCC_Input_Risultati!E95)*LCC_Input_Risultati!E27),IF(LCC_Input_Risultati!E8=Dati_Riferimento!$H$22,(LCC_Input_Risultati!E23*(1/LCC_Input_Risultati!E95)*LCC_Input_Risultati!E27)+(LCC_Input_Risultati!E24*1/4*SUMPRODUCT(1/LCC_Input_Risultati!E95:E98,LCC_Input_Risultati!E27:E30)),0)),0))</f>
        <v>0</v>
      </c>
      <c r="F20" s="118"/>
      <c r="G20" s="118">
        <f>IF(LCC_Input_Risultati!G7=Dati_Riferimento!$H$15,0,IF(LCC_Input_Risultati!G6=Dati_Riferimento!$H$6,IF(LCC_Input_Risultati!G8=Dati_Riferimento!$H$21,(LCC_Input_Risultati!G23*(1/LCC_Input_Risultati!G95)*LCC_Input_Risultati!G27),IF(LCC_Input_Risultati!G8=Dati_Riferimento!$H$22,(LCC_Input_Risultati!G23*(1/LCC_Input_Risultati!G95)*LCC_Input_Risultati!G27)+(LCC_Input_Risultati!G24*1/4*SUMPRODUCT(1/LCC_Input_Risultati!G95:G98,LCC_Input_Risultati!G27:G30)),0)),0))</f>
        <v>0</v>
      </c>
      <c r="H20" s="118"/>
      <c r="I20" s="118">
        <f>IF(LCC_Input_Risultati!I7=Dati_Riferimento!$H$15,0,IF(LCC_Input_Risultati!I6=Dati_Riferimento!$H$6,IF(LCC_Input_Risultati!I8=Dati_Riferimento!$H$21,(LCC_Input_Risultati!I23*(1/LCC_Input_Risultati!I95)*LCC_Input_Risultati!I27),IF(LCC_Input_Risultati!I8=Dati_Riferimento!$H$22,(LCC_Input_Risultati!I23*(1/LCC_Input_Risultati!I95)*LCC_Input_Risultati!I27)+(LCC_Input_Risultati!I24*1/4*SUMPRODUCT(1/LCC_Input_Risultati!I95:I98,LCC_Input_Risultati!I27:I30)),0)),0))</f>
        <v>0</v>
      </c>
      <c r="J20" s="118"/>
      <c r="K20" s="118">
        <f>IF(LCC_Input_Risultati!K7=Dati_Riferimento!$H$15,0,IF(LCC_Input_Risultati!K6=Dati_Riferimento!$H$6,IF(LCC_Input_Risultati!K8=Dati_Riferimento!$H$21,(LCC_Input_Risultati!K23*(1/LCC_Input_Risultati!K95)*LCC_Input_Risultati!K27),IF(LCC_Input_Risultati!K8=Dati_Riferimento!$H$22,(LCC_Input_Risultati!K23*(1/LCC_Input_Risultati!K95)*LCC_Input_Risultati!K27)+(LCC_Input_Risultati!K24*1/4*SUMPRODUCT(1/LCC_Input_Risultati!K95:K98,LCC_Input_Risultati!K27:K30)),0)),0))</f>
        <v>0</v>
      </c>
      <c r="L20" s="118"/>
      <c r="M20" s="118">
        <f>IF(LCC_Input_Risultati!M7=Dati_Riferimento!$H$15,0,IF(LCC_Input_Risultati!M6=Dati_Riferimento!$H$6,IF(LCC_Input_Risultati!M8=Dati_Riferimento!$H$21,(LCC_Input_Risultati!M23*(1/LCC_Input_Risultati!M95)*LCC_Input_Risultati!M27),IF(LCC_Input_Risultati!M8=Dati_Riferimento!$H$22,(LCC_Input_Risultati!M23*(1/LCC_Input_Risultati!M95)*LCC_Input_Risultati!M27)+(LCC_Input_Risultati!M24*1/4*SUMPRODUCT(1/LCC_Input_Risultati!M95:M98,LCC_Input_Risultati!M27:M30)),0)),0))</f>
        <v>0</v>
      </c>
      <c r="N20" s="118"/>
      <c r="O20" s="118">
        <f>IF(LCC_Input_Risultati!O7=Dati_Riferimento!$H$15,0,IF(LCC_Input_Risultati!O6=Dati_Riferimento!$H$6,IF(LCC_Input_Risultati!O8=Dati_Riferimento!$H$21,(LCC_Input_Risultati!O23*(1/LCC_Input_Risultati!O95)*LCC_Input_Risultati!O27),IF(LCC_Input_Risultati!O8=Dati_Riferimento!$H$22,(LCC_Input_Risultati!O23*(1/LCC_Input_Risultati!O95)*LCC_Input_Risultati!O27)+(LCC_Input_Risultati!O24*1/4*SUMPRODUCT(1/LCC_Input_Risultati!O95:O98,LCC_Input_Risultati!O27:O30)),0)),0))</f>
        <v>0</v>
      </c>
      <c r="P20" s="118"/>
      <c r="Q20" s="118">
        <f>IF(LCC_Input_Risultati!Q7=Dati_Riferimento!$H$15,0,IF(LCC_Input_Risultati!Q6=Dati_Riferimento!$H$6,IF(LCC_Input_Risultati!Q8=Dati_Riferimento!$H$21,(LCC_Input_Risultati!Q23*(1/LCC_Input_Risultati!Q95)*LCC_Input_Risultati!Q27),IF(LCC_Input_Risultati!Q8=Dati_Riferimento!$H$22,(LCC_Input_Risultati!Q23*(1/LCC_Input_Risultati!Q95)*LCC_Input_Risultati!Q27)+(LCC_Input_Risultati!Q24*1/4*SUMPRODUCT(1/LCC_Input_Risultati!Q95:Q98,LCC_Input_Risultati!Q27:Q30)),0)),0))</f>
        <v>0</v>
      </c>
      <c r="R20" s="118"/>
      <c r="S20" s="118">
        <f>IF(LCC_Input_Risultati!S7=Dati_Riferimento!$H$15,0,IF(LCC_Input_Risultati!S6=Dati_Riferimento!$H$6,IF(LCC_Input_Risultati!S8=Dati_Riferimento!$H$21,(LCC_Input_Risultati!S23*(1/LCC_Input_Risultati!S95)*LCC_Input_Risultati!S27),IF(LCC_Input_Risultati!S8=Dati_Riferimento!$H$22,(LCC_Input_Risultati!S23*(1/LCC_Input_Risultati!S95)*LCC_Input_Risultati!S27)+(LCC_Input_Risultati!S24*1/4*SUMPRODUCT(1/LCC_Input_Risultati!S95:S98,LCC_Input_Risultati!S27:S30)),0)),0))</f>
        <v>0</v>
      </c>
      <c r="T20" s="118"/>
      <c r="U20" s="118">
        <f>IF(LCC_Input_Risultati!U7=Dati_Riferimento!$H$15,0,IF(LCC_Input_Risultati!U6=Dati_Riferimento!$H$6,IF(LCC_Input_Risultati!U8=Dati_Riferimento!$H$21,(LCC_Input_Risultati!U23*(1/LCC_Input_Risultati!U95)*LCC_Input_Risultati!U27),IF(LCC_Input_Risultati!U8=Dati_Riferimento!$H$22,(LCC_Input_Risultati!U23*(1/LCC_Input_Risultati!U95)*LCC_Input_Risultati!U27)+(LCC_Input_Risultati!U24*1/4*SUMPRODUCT(1/LCC_Input_Risultati!U95:U98,LCC_Input_Risultati!U27:U30)),0)),0))</f>
        <v>0</v>
      </c>
      <c r="V20" s="118"/>
      <c r="W20" s="118">
        <f>IF(LCC_Input_Risultati!W7=Dati_Riferimento!$H$15,0,IF(LCC_Input_Risultati!W6=Dati_Riferimento!$H$6,IF(LCC_Input_Risultati!W8=Dati_Riferimento!$H$21,(LCC_Input_Risultati!W23*(1/LCC_Input_Risultati!W95)*LCC_Input_Risultati!W27),IF(LCC_Input_Risultati!W8=Dati_Riferimento!$H$22,(LCC_Input_Risultati!W23*(1/LCC_Input_Risultati!W95)*LCC_Input_Risultati!W27)+(LCC_Input_Risultati!W24*1/4*SUMPRODUCT(1/LCC_Input_Risultati!W95:W98,LCC_Input_Risultati!W27:W30)),0)),0))</f>
        <v>0</v>
      </c>
    </row>
    <row r="21" spans="1:23" s="106" customFormat="1" ht="30" customHeight="1" x14ac:dyDescent="0.3">
      <c r="A21" s="234"/>
      <c r="B21" s="234"/>
      <c r="C21" s="262" t="s">
        <v>273</v>
      </c>
      <c r="D21" s="117" t="str">
        <f>LCC_Input_Risultati!E$14&amp;"/anno.unità"</f>
        <v>/anno.unità</v>
      </c>
      <c r="E21" s="118" t="b">
        <f t="array" ref="E21">IF(LCC_Input_Risultati!E6=Dati_Riferimento!$H$6,SUM(IF(LCC_Input_Risultati!E33:E42&lt;&gt;0,((1/LCC_Input_Risultati!E101:E110)*LCC_Input_Risultati!E33:E42))*(LCC_Input_Risultati!E23+LCC_Input_Risultati!E24),0))</f>
        <v>0</v>
      </c>
      <c r="F21" s="118"/>
      <c r="G21" s="118" t="b">
        <f t="array" ref="G21">IF(LCC_Input_Risultati!G6=Dati_Riferimento!$H$6,SUM(IF(LCC_Input_Risultati!G33:G42&lt;&gt;0,((1/LCC_Input_Risultati!G101:G110)*LCC_Input_Risultati!G33:G42))*(LCC_Input_Risultati!G23+LCC_Input_Risultati!G24),0))</f>
        <v>0</v>
      </c>
      <c r="H21" s="118"/>
      <c r="I21" s="118" t="b">
        <f t="array" ref="I21">IF(LCC_Input_Risultati!I6=Dati_Riferimento!$H$6,SUM(IF(LCC_Input_Risultati!I33:I42&lt;&gt;0,((1/LCC_Input_Risultati!I101:I110)*LCC_Input_Risultati!I33:I42))*(LCC_Input_Risultati!I23+LCC_Input_Risultati!I24),0))</f>
        <v>0</v>
      </c>
      <c r="J21" s="118"/>
      <c r="K21" s="118" t="b">
        <f t="array" ref="K21">IF(LCC_Input_Risultati!K6=Dati_Riferimento!$H$6,SUM(IF(LCC_Input_Risultati!K33:K42&lt;&gt;0,((1/LCC_Input_Risultati!K101:K110)*LCC_Input_Risultati!K33:K42))*(LCC_Input_Risultati!K23+LCC_Input_Risultati!K24),0))</f>
        <v>0</v>
      </c>
      <c r="L21" s="118"/>
      <c r="M21" s="118" t="b">
        <f t="array" ref="M21">IF(LCC_Input_Risultati!M6=Dati_Riferimento!$H$6,SUM(IF(LCC_Input_Risultati!M33:M42&lt;&gt;0,((1/LCC_Input_Risultati!M101:M110)*LCC_Input_Risultati!M33:M42))*(LCC_Input_Risultati!M23+LCC_Input_Risultati!M24),0))</f>
        <v>0</v>
      </c>
      <c r="N21" s="118"/>
      <c r="O21" s="118" t="b">
        <f t="array" ref="O21">IF(LCC_Input_Risultati!O6=Dati_Riferimento!$H$6,SUM(IF(LCC_Input_Risultati!O33:O42&lt;&gt;0,((1/LCC_Input_Risultati!O101:O110)*LCC_Input_Risultati!O33:O42))*(LCC_Input_Risultati!O23+LCC_Input_Risultati!O24),0))</f>
        <v>0</v>
      </c>
      <c r="P21" s="118"/>
      <c r="Q21" s="118" t="b">
        <f t="array" ref="Q21">IF(LCC_Input_Risultati!Q6=Dati_Riferimento!$H$6,SUM(IF(LCC_Input_Risultati!Q33:Q42&lt;&gt;0,((1/LCC_Input_Risultati!Q101:Q110)*LCC_Input_Risultati!Q33:Q42))*(LCC_Input_Risultati!Q23+LCC_Input_Risultati!Q24),0))</f>
        <v>0</v>
      </c>
      <c r="R21" s="118"/>
      <c r="S21" s="118" t="b">
        <f t="array" ref="S21">IF(LCC_Input_Risultati!S6=Dati_Riferimento!$H$6,SUM(IF(LCC_Input_Risultati!S33:S42&lt;&gt;0,((1/LCC_Input_Risultati!S101:S110)*LCC_Input_Risultati!S33:S42))*(LCC_Input_Risultati!S23+LCC_Input_Risultati!S24),0))</f>
        <v>0</v>
      </c>
      <c r="T21" s="118"/>
      <c r="U21" s="118" t="b">
        <f t="array" ref="U21">IF(LCC_Input_Risultati!U6=Dati_Riferimento!$H$6,SUM(IF(LCC_Input_Risultati!U33:U42&lt;&gt;0,((1/LCC_Input_Risultati!U101:U110)*LCC_Input_Risultati!U33:U42))*(LCC_Input_Risultati!U23+LCC_Input_Risultati!U24),0))</f>
        <v>0</v>
      </c>
      <c r="V21" s="118"/>
      <c r="W21" s="118" t="b">
        <f t="array" ref="W21">IF(LCC_Input_Risultati!W6=Dati_Riferimento!$H$6,SUM(IF(LCC_Input_Risultati!W33:W42&lt;&gt;0,((1/LCC_Input_Risultati!W101:W110)*LCC_Input_Risultati!W33:W42))*(LCC_Input_Risultati!W23+LCC_Input_Risultati!W24),0))</f>
        <v>0</v>
      </c>
    </row>
    <row r="22" spans="1:23" s="106" customFormat="1" ht="30" customHeight="1" x14ac:dyDescent="0.3">
      <c r="A22" s="234"/>
      <c r="B22" s="234"/>
      <c r="C22" s="263" t="s">
        <v>274</v>
      </c>
      <c r="D22" s="117" t="str">
        <f>LCC_Input_Risultati!E$14&amp;"/anno.unità"</f>
        <v>/anno.unità</v>
      </c>
      <c r="E22" s="118">
        <f>LCC_Input_Risultati!E43</f>
        <v>0</v>
      </c>
      <c r="F22" s="118"/>
      <c r="G22" s="118">
        <f>LCC_Input_Risultati!G43</f>
        <v>0</v>
      </c>
      <c r="H22" s="118"/>
      <c r="I22" s="118">
        <f>LCC_Input_Risultati!I43</f>
        <v>0</v>
      </c>
      <c r="J22" s="118"/>
      <c r="K22" s="118">
        <f>LCC_Input_Risultati!K43</f>
        <v>0</v>
      </c>
      <c r="L22" s="118"/>
      <c r="M22" s="118">
        <f>LCC_Input_Risultati!M43</f>
        <v>0</v>
      </c>
      <c r="N22" s="118"/>
      <c r="O22" s="118">
        <f>LCC_Input_Risultati!O43</f>
        <v>0</v>
      </c>
      <c r="P22" s="118"/>
      <c r="Q22" s="118">
        <f>LCC_Input_Risultati!Q43</f>
        <v>0</v>
      </c>
      <c r="R22" s="118"/>
      <c r="S22" s="118">
        <f>LCC_Input_Risultati!S43</f>
        <v>0</v>
      </c>
      <c r="T22" s="118"/>
      <c r="U22" s="118">
        <f>LCC_Input_Risultati!U43</f>
        <v>0</v>
      </c>
      <c r="V22" s="118"/>
      <c r="W22" s="118">
        <f>LCC_Input_Risultati!W43</f>
        <v>0</v>
      </c>
    </row>
    <row r="23" spans="1:23" s="106" customFormat="1" ht="30" customHeight="1" x14ac:dyDescent="0.3">
      <c r="A23" s="234"/>
      <c r="B23" s="234"/>
      <c r="C23" s="262" t="s">
        <v>275</v>
      </c>
      <c r="D23" s="117" t="str">
        <f>LCC_Input_Risultati!E$14&amp;"/anno.unità"</f>
        <v>/anno.unità</v>
      </c>
      <c r="E23" s="118">
        <f>LCC_Input_Risultati!E92</f>
        <v>0</v>
      </c>
      <c r="F23" s="118"/>
      <c r="G23" s="118">
        <f>LCC_Input_Risultati!G92</f>
        <v>0</v>
      </c>
      <c r="H23" s="118"/>
      <c r="I23" s="118">
        <f>LCC_Input_Risultati!I92</f>
        <v>0</v>
      </c>
      <c r="J23" s="118"/>
      <c r="K23" s="118">
        <f>LCC_Input_Risultati!K92</f>
        <v>0</v>
      </c>
      <c r="L23" s="118"/>
      <c r="M23" s="118">
        <f>LCC_Input_Risultati!M92</f>
        <v>0</v>
      </c>
      <c r="N23" s="118"/>
      <c r="O23" s="118">
        <f>LCC_Input_Risultati!O92</f>
        <v>0</v>
      </c>
      <c r="P23" s="118"/>
      <c r="Q23" s="118">
        <f>LCC_Input_Risultati!Q92</f>
        <v>0</v>
      </c>
      <c r="R23" s="118"/>
      <c r="S23" s="118">
        <f>LCC_Input_Risultati!S92</f>
        <v>0</v>
      </c>
      <c r="T23" s="118"/>
      <c r="U23" s="118">
        <f>LCC_Input_Risultati!U92</f>
        <v>0</v>
      </c>
      <c r="V23" s="118"/>
      <c r="W23" s="118">
        <f>LCC_Input_Risultati!W92</f>
        <v>0</v>
      </c>
    </row>
    <row r="24" spans="1:23" s="106" customFormat="1" ht="30" customHeight="1" x14ac:dyDescent="0.3">
      <c r="A24" s="234"/>
      <c r="B24" s="234"/>
      <c r="C24" s="263" t="s">
        <v>276</v>
      </c>
      <c r="D24" s="117" t="str">
        <f>LCC_Input_Risultati!E$14&amp;"/anno.unità"</f>
        <v>/anno.unità</v>
      </c>
      <c r="E24" s="118">
        <f>SUM(E20:E23)</f>
        <v>0</v>
      </c>
      <c r="F24" s="118"/>
      <c r="G24" s="118">
        <f>SUM(G20:G23)</f>
        <v>0</v>
      </c>
      <c r="H24" s="118"/>
      <c r="I24" s="118">
        <f>SUM(I20:I23)</f>
        <v>0</v>
      </c>
      <c r="J24" s="118"/>
      <c r="K24" s="118">
        <f>SUM(K20:K23)</f>
        <v>0</v>
      </c>
      <c r="L24" s="118"/>
      <c r="M24" s="118">
        <f>SUM(M20:M23)</f>
        <v>0</v>
      </c>
      <c r="N24" s="118"/>
      <c r="O24" s="118">
        <f>SUM(O20:O23)</f>
        <v>0</v>
      </c>
      <c r="P24" s="118"/>
      <c r="Q24" s="118">
        <f>SUM(Q20:Q23)</f>
        <v>0</v>
      </c>
      <c r="R24" s="118"/>
      <c r="S24" s="118">
        <f>SUM(S20:S23)</f>
        <v>0</v>
      </c>
      <c r="T24" s="118"/>
      <c r="U24" s="118">
        <f>SUM(U20:U23)</f>
        <v>0</v>
      </c>
      <c r="V24" s="118"/>
      <c r="W24" s="118">
        <f>SUM(W20:W23)</f>
        <v>0</v>
      </c>
    </row>
    <row r="25" spans="1:23" s="106" customFormat="1" ht="35" customHeight="1" x14ac:dyDescent="0.3">
      <c r="A25" s="234"/>
      <c r="B25" s="234"/>
      <c r="C25" s="263" t="s">
        <v>277</v>
      </c>
      <c r="D25" s="117" t="str">
        <f>LCC_Input_Risultati!E$14&amp;"/unità"</f>
        <v>/unità</v>
      </c>
      <c r="E25" s="118">
        <f>E24*$E$5</f>
        <v>0</v>
      </c>
      <c r="F25" s="118"/>
      <c r="G25" s="118">
        <f>G24*$E$5</f>
        <v>0</v>
      </c>
      <c r="H25" s="118"/>
      <c r="I25" s="118">
        <f>I24*$E$5</f>
        <v>0</v>
      </c>
      <c r="J25" s="118"/>
      <c r="K25" s="118">
        <f>K24*$E$5</f>
        <v>0</v>
      </c>
      <c r="L25" s="118"/>
      <c r="M25" s="118">
        <f>M24*$E$5</f>
        <v>0</v>
      </c>
      <c r="N25" s="118"/>
      <c r="O25" s="118">
        <f>O24*$E$5</f>
        <v>0</v>
      </c>
      <c r="P25" s="118"/>
      <c r="Q25" s="118">
        <f>Q24*$E$5</f>
        <v>0</v>
      </c>
      <c r="R25" s="118"/>
      <c r="S25" s="118">
        <f>S24*$E$5</f>
        <v>0</v>
      </c>
      <c r="T25" s="118"/>
      <c r="U25" s="118">
        <f>U24*$E$5</f>
        <v>0</v>
      </c>
      <c r="V25" s="118"/>
      <c r="W25" s="118">
        <f>W24*$E$5</f>
        <v>0</v>
      </c>
    </row>
    <row r="26" spans="1:23" s="106" customFormat="1" ht="35" customHeight="1" x14ac:dyDescent="0.3">
      <c r="A26" s="234"/>
      <c r="B26" s="234"/>
      <c r="C26" s="309" t="s">
        <v>84</v>
      </c>
      <c r="D26" s="117"/>
      <c r="E26" s="118"/>
      <c r="F26" s="118"/>
      <c r="G26" s="118"/>
      <c r="H26" s="118"/>
      <c r="I26" s="118"/>
      <c r="J26" s="118"/>
      <c r="K26" s="118"/>
      <c r="L26" s="118"/>
      <c r="M26" s="118"/>
      <c r="N26" s="118"/>
      <c r="O26" s="118"/>
      <c r="P26" s="118"/>
      <c r="Q26" s="118"/>
      <c r="R26" s="118"/>
      <c r="S26" s="118"/>
      <c r="T26" s="118"/>
      <c r="U26" s="118"/>
      <c r="V26" s="118"/>
      <c r="W26" s="118"/>
    </row>
    <row r="27" spans="1:23" s="106" customFormat="1" ht="35" customHeight="1" x14ac:dyDescent="0.3">
      <c r="A27" s="234"/>
      <c r="B27" s="234"/>
      <c r="C27" s="263" t="s">
        <v>278</v>
      </c>
      <c r="D27" s="117" t="str">
        <f>LCC_Input_Risultati!E$14&amp;"/anno.unità"</f>
        <v>/anno.unità</v>
      </c>
      <c r="E27" s="118">
        <f>IF(LCC_Input_Risultati!E6=Dati_Riferimento!$H$7,LCC_Input_Risultati!E113,0)</f>
        <v>0</v>
      </c>
      <c r="F27" s="118"/>
      <c r="G27" s="118">
        <f>IF(LCC_Input_Risultati!G6=Dati_Riferimento!$H$7,LCC_Input_Risultati!G113,0)</f>
        <v>0</v>
      </c>
      <c r="H27" s="118"/>
      <c r="I27" s="118">
        <f>IF(LCC_Input_Risultati!I6=Dati_Riferimento!$H$7,LCC_Input_Risultati!I113,0)</f>
        <v>0</v>
      </c>
      <c r="J27" s="118"/>
      <c r="K27" s="118">
        <f>IF(LCC_Input_Risultati!K6=Dati_Riferimento!$H$7,LCC_Input_Risultati!K113,0)</f>
        <v>0</v>
      </c>
      <c r="L27" s="118"/>
      <c r="M27" s="118">
        <f>IF(LCC_Input_Risultati!M6=Dati_Riferimento!$H$7,LCC_Input_Risultati!M113,0)</f>
        <v>0</v>
      </c>
      <c r="N27" s="118"/>
      <c r="O27" s="118">
        <f>IF(LCC_Input_Risultati!O6=Dati_Riferimento!$H$7,LCC_Input_Risultati!O113,0)</f>
        <v>0</v>
      </c>
      <c r="P27" s="118"/>
      <c r="Q27" s="118">
        <f>IF(LCC_Input_Risultati!Q6=Dati_Riferimento!$H$7,LCC_Input_Risultati!Q113,0)</f>
        <v>0</v>
      </c>
      <c r="R27" s="118"/>
      <c r="S27" s="118">
        <f>IF(LCC_Input_Risultati!S6=Dati_Riferimento!$H$7,LCC_Input_Risultati!S113,0)</f>
        <v>0</v>
      </c>
      <c r="T27" s="118"/>
      <c r="U27" s="118">
        <f>IF(LCC_Input_Risultati!U6=Dati_Riferimento!$H$7,LCC_Input_Risultati!U113,0)</f>
        <v>0</v>
      </c>
      <c r="V27" s="118"/>
      <c r="W27" s="118">
        <f>IF(LCC_Input_Risultati!W6=Dati_Riferimento!$H$7,LCC_Input_Risultati!W113,0)</f>
        <v>0</v>
      </c>
    </row>
    <row r="28" spans="1:23" s="106" customFormat="1" ht="35" customHeight="1" x14ac:dyDescent="0.3">
      <c r="A28" s="234"/>
      <c r="B28" s="234"/>
      <c r="C28" s="262" t="s">
        <v>279</v>
      </c>
      <c r="D28" s="117" t="str">
        <f>LCC_Input_Risultati!E$14&amp;"/anno.unità"</f>
        <v>/anno.unità</v>
      </c>
      <c r="E28" s="118">
        <f>IF(LCC_Input_Risultati!E6=Dati_Riferimento!$H$7,SUMPRODUCT(LCC_Input_Risultati!E46:E65,LCC_Input_Risultati!E114:E133),0)</f>
        <v>0</v>
      </c>
      <c r="F28" s="118"/>
      <c r="G28" s="118">
        <f>IF(LCC_Input_Risultati!G6=Dati_Riferimento!$H$7,SUMPRODUCT(LCC_Input_Risultati!G46:G65,LCC_Input_Risultati!G114:G133),0)</f>
        <v>0</v>
      </c>
      <c r="H28" s="118"/>
      <c r="I28" s="118">
        <f>IF(LCC_Input_Risultati!I6=Dati_Riferimento!$H$7,SUMPRODUCT(LCC_Input_Risultati!I46:I65,LCC_Input_Risultati!I114:I133),0)</f>
        <v>0</v>
      </c>
      <c r="J28" s="118"/>
      <c r="K28" s="118">
        <f>IF(LCC_Input_Risultati!K6=Dati_Riferimento!$H$7,SUMPRODUCT(LCC_Input_Risultati!K46:K65,LCC_Input_Risultati!K114:K133),0)</f>
        <v>0</v>
      </c>
      <c r="L28" s="118"/>
      <c r="M28" s="118">
        <f>IF(LCC_Input_Risultati!M6=Dati_Riferimento!$H$7,SUMPRODUCT(LCC_Input_Risultati!M46:M65,LCC_Input_Risultati!M114:M133),0)</f>
        <v>0</v>
      </c>
      <c r="N28" s="118"/>
      <c r="O28" s="118">
        <f>IF(LCC_Input_Risultati!O6=Dati_Riferimento!$H$7,SUMPRODUCT(LCC_Input_Risultati!O46:O65,LCC_Input_Risultati!O114:O133),0)</f>
        <v>0</v>
      </c>
      <c r="P28" s="118"/>
      <c r="Q28" s="118">
        <f>IF(LCC_Input_Risultati!Q6=Dati_Riferimento!$H$7,SUMPRODUCT(LCC_Input_Risultati!Q46:Q65,LCC_Input_Risultati!Q114:Q133),0)</f>
        <v>0</v>
      </c>
      <c r="R28" s="118"/>
      <c r="S28" s="118">
        <f>IF(LCC_Input_Risultati!S6=Dati_Riferimento!$H$7,SUMPRODUCT(LCC_Input_Risultati!S46:S65,LCC_Input_Risultati!S114:S133),0)</f>
        <v>0</v>
      </c>
      <c r="T28" s="118"/>
      <c r="U28" s="118">
        <f>IF(LCC_Input_Risultati!U6=Dati_Riferimento!$H$7,SUMPRODUCT(LCC_Input_Risultati!U46:U65,LCC_Input_Risultati!U114:U133),0)</f>
        <v>0</v>
      </c>
      <c r="V28" s="118"/>
      <c r="W28" s="118">
        <f>IF(LCC_Input_Risultati!W6=Dati_Riferimento!$H$7,SUMPRODUCT(LCC_Input_Risultati!W46:W65,LCC_Input_Risultati!W114:W133),0)</f>
        <v>0</v>
      </c>
    </row>
    <row r="29" spans="1:23" s="106" customFormat="1" ht="35" customHeight="1" x14ac:dyDescent="0.3">
      <c r="A29" s="234"/>
      <c r="B29" s="234"/>
      <c r="C29" s="263" t="s">
        <v>280</v>
      </c>
      <c r="D29" s="117" t="str">
        <f>LCC_Input_Risultati!E$14&amp;"/anno.unità"</f>
        <v>/anno.unità</v>
      </c>
      <c r="E29" s="118">
        <f>SUM(E27:E28)</f>
        <v>0</v>
      </c>
      <c r="F29" s="118"/>
      <c r="G29" s="118">
        <f>SUM(G27:G28)</f>
        <v>0</v>
      </c>
      <c r="H29" s="118"/>
      <c r="I29" s="118">
        <f>SUM(I27:I28)</f>
        <v>0</v>
      </c>
      <c r="J29" s="118"/>
      <c r="K29" s="118">
        <f>SUM(K27:K28)</f>
        <v>0</v>
      </c>
      <c r="L29" s="118"/>
      <c r="M29" s="118">
        <f>SUM(M27:M28)</f>
        <v>0</v>
      </c>
      <c r="N29" s="118"/>
      <c r="O29" s="118">
        <f>SUM(O27:O28)</f>
        <v>0</v>
      </c>
      <c r="P29" s="118"/>
      <c r="Q29" s="118">
        <f>SUM(Q27:Q28)</f>
        <v>0</v>
      </c>
      <c r="R29" s="118"/>
      <c r="S29" s="118">
        <f>SUM(S27:S28)</f>
        <v>0</v>
      </c>
      <c r="T29" s="118"/>
      <c r="U29" s="118">
        <f>SUM(U27:U28)</f>
        <v>0</v>
      </c>
      <c r="V29" s="118"/>
      <c r="W29" s="118">
        <f>SUM(W27:W28)</f>
        <v>0</v>
      </c>
    </row>
    <row r="30" spans="1:23" s="106" customFormat="1" ht="35" customHeight="1" x14ac:dyDescent="0.3">
      <c r="A30" s="234"/>
      <c r="B30" s="234"/>
      <c r="C30" s="263" t="s">
        <v>281</v>
      </c>
      <c r="D30" s="117" t="str">
        <f>LCC_Input_Risultati!E$14&amp;"/unità"</f>
        <v>/unità</v>
      </c>
      <c r="E30" s="118">
        <f>E29*$E$5</f>
        <v>0</v>
      </c>
      <c r="F30" s="118"/>
      <c r="G30" s="118">
        <f>G29*$E$5</f>
        <v>0</v>
      </c>
      <c r="H30" s="118"/>
      <c r="I30" s="118">
        <f>I29*$E$5</f>
        <v>0</v>
      </c>
      <c r="J30" s="118"/>
      <c r="K30" s="118">
        <f>K29*$E$5</f>
        <v>0</v>
      </c>
      <c r="L30" s="118"/>
      <c r="M30" s="118">
        <f>M29*$E$5</f>
        <v>0</v>
      </c>
      <c r="N30" s="118"/>
      <c r="O30" s="118">
        <f>O29*$E$5</f>
        <v>0</v>
      </c>
      <c r="P30" s="118"/>
      <c r="Q30" s="118">
        <f>Q29*$E$5</f>
        <v>0</v>
      </c>
      <c r="R30" s="118"/>
      <c r="S30" s="118">
        <f>S29*$E$5</f>
        <v>0</v>
      </c>
      <c r="T30" s="118"/>
      <c r="U30" s="118">
        <f>U29*$E$5</f>
        <v>0</v>
      </c>
      <c r="V30" s="118"/>
      <c r="W30" s="118">
        <f>W29*$E$5</f>
        <v>0</v>
      </c>
    </row>
    <row r="31" spans="1:23" s="106" customFormat="1" x14ac:dyDescent="0.3">
      <c r="A31" s="234"/>
      <c r="B31" s="234"/>
      <c r="C31" s="117"/>
      <c r="D31" s="117"/>
      <c r="E31" s="117"/>
      <c r="F31" s="117"/>
      <c r="G31" s="117"/>
      <c r="H31" s="117"/>
      <c r="I31" s="117"/>
      <c r="J31" s="117"/>
      <c r="K31" s="117"/>
      <c r="L31" s="117"/>
      <c r="M31" s="117"/>
      <c r="N31" s="117"/>
      <c r="O31" s="117"/>
      <c r="P31" s="117"/>
      <c r="Q31" s="117"/>
      <c r="R31" s="117"/>
      <c r="S31" s="117"/>
      <c r="T31" s="117"/>
      <c r="U31" s="117"/>
      <c r="V31" s="117"/>
      <c r="W31" s="117"/>
    </row>
    <row r="33" spans="1:1024" ht="19" x14ac:dyDescent="0.3">
      <c r="C33" s="119" t="s">
        <v>282</v>
      </c>
      <c r="D33" s="119"/>
      <c r="E33" s="120"/>
      <c r="F33" s="120"/>
      <c r="G33" s="120"/>
      <c r="H33" s="120"/>
      <c r="I33" s="120"/>
      <c r="J33" s="120"/>
      <c r="K33" s="120"/>
      <c r="L33" s="120"/>
      <c r="M33" s="120"/>
      <c r="N33" s="120"/>
      <c r="O33" s="120"/>
      <c r="P33" s="120"/>
      <c r="Q33" s="120"/>
      <c r="R33" s="120"/>
      <c r="S33" s="120"/>
      <c r="T33" s="120"/>
      <c r="U33" s="120"/>
      <c r="V33" s="120"/>
      <c r="W33" s="120"/>
    </row>
    <row r="34" spans="1:1024" x14ac:dyDescent="0.3">
      <c r="C34" s="121"/>
      <c r="D34" s="120"/>
      <c r="E34" s="120"/>
      <c r="F34" s="120"/>
      <c r="G34" s="120"/>
      <c r="H34" s="120"/>
      <c r="I34" s="120"/>
      <c r="J34" s="120"/>
      <c r="K34" s="120"/>
      <c r="L34" s="120"/>
      <c r="M34" s="120"/>
      <c r="N34" s="120"/>
      <c r="O34" s="120"/>
      <c r="P34" s="120"/>
      <c r="Q34" s="120"/>
      <c r="R34" s="120"/>
      <c r="S34" s="120"/>
      <c r="T34" s="120"/>
      <c r="U34" s="120"/>
      <c r="V34" s="120"/>
      <c r="W34" s="120"/>
    </row>
    <row r="35" spans="1:1024" s="103" customFormat="1" x14ac:dyDescent="0.3">
      <c r="A35" s="233"/>
      <c r="B35" s="233"/>
      <c r="C35" s="122"/>
      <c r="D35" s="120"/>
      <c r="E35" s="123">
        <f>LCC_Input_Risultati!E$9</f>
        <v>0</v>
      </c>
      <c r="F35" s="123"/>
      <c r="G35" s="123">
        <f>LCC_Input_Risultati!G$9</f>
        <v>0</v>
      </c>
      <c r="H35" s="123"/>
      <c r="I35" s="123">
        <f>LCC_Input_Risultati!I$9</f>
        <v>0</v>
      </c>
      <c r="J35" s="123"/>
      <c r="K35" s="123">
        <f>LCC_Input_Risultati!K$9</f>
        <v>0</v>
      </c>
      <c r="L35" s="123"/>
      <c r="M35" s="123">
        <f>LCC_Input_Risultati!M$9</f>
        <v>0</v>
      </c>
      <c r="N35" s="123"/>
      <c r="O35" s="123">
        <f>LCC_Input_Risultati!O$9</f>
        <v>0</v>
      </c>
      <c r="P35" s="123"/>
      <c r="Q35" s="123">
        <f>LCC_Input_Risultati!Q$9</f>
        <v>0</v>
      </c>
      <c r="R35" s="123"/>
      <c r="S35" s="123">
        <f>LCC_Input_Risultati!S$9</f>
        <v>0</v>
      </c>
      <c r="T35" s="123"/>
      <c r="U35" s="123">
        <f>LCC_Input_Risultati!U$9</f>
        <v>0</v>
      </c>
      <c r="V35" s="123"/>
      <c r="W35" s="123">
        <f>LCC_Input_Risultati!W$9</f>
        <v>0</v>
      </c>
    </row>
    <row r="36" spans="1:1024" ht="30" customHeight="1" x14ac:dyDescent="0.3">
      <c r="C36" s="267" t="s">
        <v>283</v>
      </c>
      <c r="D36" s="120" t="str">
        <f>LCC_Input_Risultati!E$14&amp;"/unità"</f>
        <v>/unità</v>
      </c>
      <c r="E36" s="124">
        <f>LCC_Input_Risultati!E68</f>
        <v>0</v>
      </c>
      <c r="F36" s="124"/>
      <c r="G36" s="124">
        <f>LCC_Input_Risultati!G68</f>
        <v>0</v>
      </c>
      <c r="H36" s="120"/>
      <c r="I36" s="124">
        <f>LCC_Input_Risultati!I68</f>
        <v>0</v>
      </c>
      <c r="J36" s="120"/>
      <c r="K36" s="124">
        <f>LCC_Input_Risultati!K68</f>
        <v>0</v>
      </c>
      <c r="L36" s="120"/>
      <c r="M36" s="124">
        <f>LCC_Input_Risultati!M68</f>
        <v>0</v>
      </c>
      <c r="N36" s="120"/>
      <c r="O36" s="124">
        <f>LCC_Input_Risultati!O68</f>
        <v>0</v>
      </c>
      <c r="P36" s="120"/>
      <c r="Q36" s="124">
        <f>LCC_Input_Risultati!Q68</f>
        <v>0</v>
      </c>
      <c r="R36" s="120"/>
      <c r="S36" s="124">
        <f>LCC_Input_Risultati!S68</f>
        <v>0</v>
      </c>
      <c r="T36" s="120"/>
      <c r="U36" s="124">
        <f>LCC_Input_Risultati!U68</f>
        <v>0</v>
      </c>
      <c r="V36" s="120"/>
      <c r="W36" s="124">
        <f>LCC_Input_Risultati!W68</f>
        <v>0</v>
      </c>
    </row>
    <row r="37" spans="1:1024" ht="30" customHeight="1" x14ac:dyDescent="0.3">
      <c r="C37" s="266" t="s">
        <v>284</v>
      </c>
      <c r="D37" s="120" t="str">
        <f>LCC_Input_Risultati!E$14&amp;"/anno.unità"</f>
        <v>/anno.unità</v>
      </c>
      <c r="E37" s="124">
        <f>SUM(LCC_Input_Risultati!E69,LCC_Input_Risultati!E70,LCC_Input_Risultati!E71)</f>
        <v>0</v>
      </c>
      <c r="F37" s="124"/>
      <c r="G37" s="124">
        <f>SUM(LCC_Input_Risultati!G69,LCC_Input_Risultati!G70,LCC_Input_Risultati!G71)</f>
        <v>0</v>
      </c>
      <c r="H37" s="120"/>
      <c r="I37" s="124">
        <f>SUM(LCC_Input_Risultati!I69,LCC_Input_Risultati!I70,LCC_Input_Risultati!I71)</f>
        <v>0</v>
      </c>
      <c r="J37" s="120"/>
      <c r="K37" s="124">
        <f>SUM(LCC_Input_Risultati!K69,LCC_Input_Risultati!K70,LCC_Input_Risultati!K71)</f>
        <v>0</v>
      </c>
      <c r="L37" s="120"/>
      <c r="M37" s="124">
        <f>SUM(LCC_Input_Risultati!M69,LCC_Input_Risultati!M70,LCC_Input_Risultati!M71)</f>
        <v>0</v>
      </c>
      <c r="N37" s="120"/>
      <c r="O37" s="124">
        <f>SUM(LCC_Input_Risultati!O69,LCC_Input_Risultati!O70,LCC_Input_Risultati!O71)</f>
        <v>0</v>
      </c>
      <c r="P37" s="120"/>
      <c r="Q37" s="124">
        <f>SUM(LCC_Input_Risultati!Q69,LCC_Input_Risultati!Q70,LCC_Input_Risultati!Q71)</f>
        <v>0</v>
      </c>
      <c r="R37" s="120"/>
      <c r="S37" s="124">
        <f>SUM(LCC_Input_Risultati!S69,LCC_Input_Risultati!S70,LCC_Input_Risultati!S71)</f>
        <v>0</v>
      </c>
      <c r="T37" s="120"/>
      <c r="U37" s="124">
        <f>SUM(LCC_Input_Risultati!U69,LCC_Input_Risultati!U70,LCC_Input_Risultati!U71)</f>
        <v>0</v>
      </c>
      <c r="V37" s="120"/>
      <c r="W37" s="124">
        <f>SUM(LCC_Input_Risultati!W69,LCC_Input_Risultati!W70,LCC_Input_Risultati!W71)</f>
        <v>0</v>
      </c>
    </row>
    <row r="38" spans="1:1024" ht="30" customHeight="1" x14ac:dyDescent="0.3">
      <c r="C38" s="267" t="s">
        <v>285</v>
      </c>
      <c r="D38" s="120" t="str">
        <f>LCC_Input_Risultati!E$14&amp;"/unit"</f>
        <v>/unit</v>
      </c>
      <c r="E38" s="124">
        <f>E37*$E$5</f>
        <v>0</v>
      </c>
      <c r="F38" s="124"/>
      <c r="G38" s="124">
        <f>G37*$E$5</f>
        <v>0</v>
      </c>
      <c r="H38" s="120"/>
      <c r="I38" s="124">
        <f>I37*$E$5</f>
        <v>0</v>
      </c>
      <c r="J38" s="120"/>
      <c r="K38" s="124">
        <f>K37*$E$5</f>
        <v>0</v>
      </c>
      <c r="L38" s="120"/>
      <c r="M38" s="124">
        <f>M37*$E$5</f>
        <v>0</v>
      </c>
      <c r="N38" s="120"/>
      <c r="O38" s="124">
        <f>O37*$E$5</f>
        <v>0</v>
      </c>
      <c r="P38" s="120"/>
      <c r="Q38" s="124">
        <f>Q37*$E$5</f>
        <v>0</v>
      </c>
      <c r="R38" s="120"/>
      <c r="S38" s="124">
        <f>S37*$E$5</f>
        <v>0</v>
      </c>
      <c r="T38" s="120"/>
      <c r="U38" s="124">
        <f>U37*$E$5</f>
        <v>0</v>
      </c>
      <c r="V38" s="120"/>
      <c r="W38" s="124">
        <f>W37*$E$5</f>
        <v>0</v>
      </c>
    </row>
    <row r="39" spans="1:1024" ht="30" customHeight="1" x14ac:dyDescent="0.3">
      <c r="C39" s="267" t="s">
        <v>286</v>
      </c>
      <c r="D39" s="120" t="str">
        <f>LCC_Input_Risultati!E$14&amp;"/unità"</f>
        <v>/unità</v>
      </c>
      <c r="E39" s="124">
        <f>E36+E38</f>
        <v>0</v>
      </c>
      <c r="F39" s="124"/>
      <c r="G39" s="124">
        <f>G36+G38</f>
        <v>0</v>
      </c>
      <c r="H39" s="120"/>
      <c r="I39" s="124">
        <f>I36+I38</f>
        <v>0</v>
      </c>
      <c r="J39" s="120"/>
      <c r="K39" s="124">
        <f>K36+K38</f>
        <v>0</v>
      </c>
      <c r="L39" s="120"/>
      <c r="M39" s="124">
        <f>M36+M38</f>
        <v>0</v>
      </c>
      <c r="N39" s="120"/>
      <c r="O39" s="124">
        <f>O36+O38</f>
        <v>0</v>
      </c>
      <c r="P39" s="120"/>
      <c r="Q39" s="124">
        <f>Q36+Q38</f>
        <v>0</v>
      </c>
      <c r="R39" s="120"/>
      <c r="S39" s="124">
        <f>S36+S38</f>
        <v>0</v>
      </c>
      <c r="T39" s="120"/>
      <c r="U39" s="124">
        <f>U36+U38</f>
        <v>0</v>
      </c>
      <c r="V39" s="120"/>
      <c r="W39" s="124">
        <f>W36+W38</f>
        <v>0</v>
      </c>
    </row>
    <row r="40" spans="1:1024" x14ac:dyDescent="0.3">
      <c r="C40" s="120"/>
      <c r="D40" s="120"/>
      <c r="E40" s="120"/>
      <c r="F40" s="120"/>
      <c r="G40" s="120"/>
      <c r="H40" s="120"/>
      <c r="I40" s="120"/>
      <c r="J40" s="120"/>
      <c r="K40" s="120"/>
      <c r="L40" s="120"/>
      <c r="M40" s="120"/>
      <c r="N40" s="120"/>
      <c r="O40" s="120"/>
      <c r="P40" s="120"/>
      <c r="Q40" s="120"/>
      <c r="R40" s="120"/>
      <c r="S40" s="120"/>
      <c r="T40" s="120"/>
      <c r="U40" s="120"/>
      <c r="V40" s="120"/>
      <c r="W40" s="120"/>
    </row>
    <row r="42" spans="1:1024" ht="19" x14ac:dyDescent="0.3">
      <c r="C42" s="133" t="s">
        <v>287</v>
      </c>
      <c r="D42" s="133"/>
      <c r="E42" s="134"/>
      <c r="F42" s="134"/>
      <c r="G42" s="134"/>
      <c r="H42" s="134"/>
      <c r="I42" s="134"/>
      <c r="J42" s="134"/>
      <c r="K42" s="134"/>
      <c r="L42" s="134"/>
      <c r="M42" s="134"/>
      <c r="N42" s="134"/>
      <c r="O42" s="134"/>
      <c r="P42" s="134"/>
      <c r="Q42" s="134"/>
      <c r="R42" s="134"/>
      <c r="S42" s="134"/>
      <c r="T42" s="134"/>
      <c r="U42" s="134"/>
      <c r="V42" s="134"/>
      <c r="W42" s="134"/>
    </row>
    <row r="43" spans="1:1024" x14ac:dyDescent="0.3">
      <c r="C43" s="135"/>
      <c r="D43" s="135"/>
      <c r="E43" s="135"/>
      <c r="F43" s="135"/>
      <c r="G43" s="135"/>
      <c r="H43" s="135"/>
      <c r="I43" s="135"/>
      <c r="J43" s="135"/>
      <c r="K43" s="135"/>
      <c r="L43" s="135"/>
      <c r="M43" s="135"/>
      <c r="N43" s="135"/>
      <c r="O43" s="135"/>
      <c r="P43" s="135"/>
      <c r="Q43" s="135"/>
      <c r="R43" s="135"/>
      <c r="S43" s="135"/>
      <c r="T43" s="135"/>
      <c r="U43" s="135"/>
      <c r="V43" s="135"/>
      <c r="W43" s="135"/>
    </row>
    <row r="44" spans="1:1024" s="228" customFormat="1" x14ac:dyDescent="0.3">
      <c r="A44" s="235"/>
      <c r="B44" s="315"/>
      <c r="C44" s="136"/>
      <c r="D44" s="136"/>
      <c r="E44" s="137">
        <f>LCC_Input_Risultati!E$9</f>
        <v>0</v>
      </c>
      <c r="F44" s="137"/>
      <c r="G44" s="137">
        <f>LCC_Input_Risultati!G$9</f>
        <v>0</v>
      </c>
      <c r="H44" s="137"/>
      <c r="I44" s="137">
        <f>LCC_Input_Risultati!I$9</f>
        <v>0</v>
      </c>
      <c r="J44" s="137"/>
      <c r="K44" s="137">
        <f>LCC_Input_Risultati!K$9</f>
        <v>0</v>
      </c>
      <c r="L44" s="137"/>
      <c r="M44" s="137">
        <f>LCC_Input_Risultati!M$9</f>
        <v>0</v>
      </c>
      <c r="N44" s="137"/>
      <c r="O44" s="137">
        <f>LCC_Input_Risultati!O$9</f>
        <v>0</v>
      </c>
      <c r="P44" s="137"/>
      <c r="Q44" s="137">
        <f>LCC_Input_Risultati!Q$9</f>
        <v>0</v>
      </c>
      <c r="R44" s="137"/>
      <c r="S44" s="137">
        <f>LCC_Input_Risultati!S$9</f>
        <v>0</v>
      </c>
      <c r="T44" s="137"/>
      <c r="U44" s="137">
        <f>LCC_Input_Risultati!U$9</f>
        <v>0</v>
      </c>
      <c r="V44" s="137"/>
      <c r="W44" s="137">
        <f>LCC_Input_Risultati!W$9</f>
        <v>0</v>
      </c>
      <c r="X44" s="1"/>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c r="IV44" s="227"/>
      <c r="IW44" s="227"/>
      <c r="IX44" s="227"/>
      <c r="IY44" s="227"/>
      <c r="IZ44" s="227"/>
      <c r="JA44" s="227"/>
      <c r="JB44" s="227"/>
      <c r="JC44" s="227"/>
      <c r="JD44" s="227"/>
      <c r="JE44" s="227"/>
      <c r="JF44" s="227"/>
      <c r="JG44" s="227"/>
      <c r="JH44" s="227"/>
      <c r="JI44" s="227"/>
      <c r="JJ44" s="227"/>
      <c r="JK44" s="227"/>
      <c r="JL44" s="227"/>
      <c r="JM44" s="227"/>
      <c r="JN44" s="227"/>
      <c r="JO44" s="227"/>
      <c r="JP44" s="227"/>
      <c r="JQ44" s="227"/>
      <c r="JR44" s="227"/>
      <c r="JS44" s="227"/>
      <c r="JT44" s="227"/>
      <c r="JU44" s="227"/>
      <c r="JV44" s="227"/>
      <c r="JW44" s="227"/>
      <c r="JX44" s="227"/>
      <c r="JY44" s="227"/>
      <c r="JZ44" s="227"/>
      <c r="KA44" s="227"/>
      <c r="KB44" s="227"/>
      <c r="KC44" s="227"/>
      <c r="KD44" s="227"/>
      <c r="KE44" s="227"/>
      <c r="KF44" s="227"/>
      <c r="KG44" s="227"/>
      <c r="KH44" s="227"/>
      <c r="KI44" s="227"/>
      <c r="KJ44" s="227"/>
      <c r="KK44" s="227"/>
      <c r="KL44" s="227"/>
      <c r="KM44" s="227"/>
      <c r="KN44" s="227"/>
      <c r="KO44" s="227"/>
      <c r="KP44" s="227"/>
      <c r="KQ44" s="227"/>
      <c r="KR44" s="227"/>
      <c r="KS44" s="227"/>
      <c r="KT44" s="227"/>
      <c r="KU44" s="227"/>
      <c r="KV44" s="227"/>
      <c r="KW44" s="227"/>
      <c r="KX44" s="227"/>
      <c r="KY44" s="227"/>
      <c r="KZ44" s="227"/>
      <c r="LA44" s="227"/>
      <c r="LB44" s="227"/>
      <c r="LC44" s="227"/>
      <c r="LD44" s="227"/>
      <c r="LE44" s="227"/>
      <c r="LF44" s="227"/>
      <c r="LG44" s="227"/>
      <c r="LH44" s="227"/>
      <c r="LI44" s="227"/>
      <c r="LJ44" s="227"/>
      <c r="LK44" s="227"/>
      <c r="LL44" s="227"/>
      <c r="LM44" s="227"/>
      <c r="LN44" s="227"/>
      <c r="LO44" s="227"/>
      <c r="LP44" s="227"/>
      <c r="LQ44" s="227"/>
      <c r="LR44" s="227"/>
      <c r="LS44" s="227"/>
      <c r="LT44" s="227"/>
      <c r="LU44" s="227"/>
      <c r="LV44" s="227"/>
      <c r="LW44" s="227"/>
      <c r="LX44" s="227"/>
      <c r="LY44" s="227"/>
      <c r="LZ44" s="227"/>
      <c r="MA44" s="227"/>
      <c r="MB44" s="227"/>
      <c r="MC44" s="227"/>
      <c r="MD44" s="227"/>
      <c r="ME44" s="227"/>
      <c r="MF44" s="227"/>
      <c r="MG44" s="227"/>
      <c r="MH44" s="227"/>
      <c r="MI44" s="227"/>
      <c r="MJ44" s="227"/>
      <c r="MK44" s="227"/>
      <c r="ML44" s="227"/>
      <c r="MM44" s="227"/>
      <c r="MN44" s="227"/>
      <c r="MO44" s="227"/>
      <c r="MP44" s="227"/>
      <c r="MQ44" s="227"/>
      <c r="MR44" s="227"/>
      <c r="MS44" s="227"/>
      <c r="MT44" s="227"/>
      <c r="MU44" s="227"/>
      <c r="MV44" s="227"/>
      <c r="MW44" s="227"/>
      <c r="MX44" s="227"/>
      <c r="MY44" s="227"/>
      <c r="MZ44" s="227"/>
      <c r="NA44" s="227"/>
      <c r="NB44" s="227"/>
      <c r="NC44" s="227"/>
      <c r="ND44" s="227"/>
      <c r="NE44" s="227"/>
      <c r="NF44" s="227"/>
      <c r="NG44" s="227"/>
      <c r="NH44" s="227"/>
      <c r="NI44" s="227"/>
      <c r="NJ44" s="227"/>
      <c r="NK44" s="227"/>
      <c r="NL44" s="227"/>
      <c r="NM44" s="227"/>
      <c r="NN44" s="227"/>
      <c r="NO44" s="227"/>
      <c r="NP44" s="227"/>
      <c r="NQ44" s="227"/>
      <c r="NR44" s="227"/>
      <c r="NS44" s="227"/>
      <c r="NT44" s="227"/>
      <c r="NU44" s="227"/>
      <c r="NV44" s="227"/>
      <c r="NW44" s="227"/>
      <c r="NX44" s="227"/>
      <c r="NY44" s="227"/>
      <c r="NZ44" s="227"/>
      <c r="OA44" s="227"/>
      <c r="OB44" s="227"/>
      <c r="OC44" s="227"/>
      <c r="OD44" s="227"/>
      <c r="OE44" s="227"/>
      <c r="OF44" s="227"/>
      <c r="OG44" s="227"/>
      <c r="OH44" s="227"/>
      <c r="OI44" s="227"/>
      <c r="OJ44" s="227"/>
      <c r="OK44" s="227"/>
      <c r="OL44" s="227"/>
      <c r="OM44" s="227"/>
      <c r="ON44" s="227"/>
      <c r="OO44" s="227"/>
      <c r="OP44" s="227"/>
      <c r="OQ44" s="227"/>
      <c r="OR44" s="227"/>
      <c r="OS44" s="227"/>
      <c r="OT44" s="227"/>
      <c r="OU44" s="227"/>
      <c r="OV44" s="227"/>
      <c r="OW44" s="227"/>
      <c r="OX44" s="227"/>
      <c r="OY44" s="227"/>
      <c r="OZ44" s="227"/>
      <c r="PA44" s="227"/>
      <c r="PB44" s="227"/>
      <c r="PC44" s="227"/>
      <c r="PD44" s="227"/>
      <c r="PE44" s="227"/>
      <c r="PF44" s="227"/>
      <c r="PG44" s="227"/>
      <c r="PH44" s="227"/>
      <c r="PI44" s="227"/>
      <c r="PJ44" s="227"/>
      <c r="PK44" s="227"/>
      <c r="PL44" s="227"/>
      <c r="PM44" s="227"/>
      <c r="PN44" s="227"/>
      <c r="PO44" s="227"/>
      <c r="PP44" s="227"/>
      <c r="PQ44" s="227"/>
      <c r="PR44" s="227"/>
      <c r="PS44" s="227"/>
      <c r="PT44" s="227"/>
      <c r="PU44" s="227"/>
      <c r="PV44" s="227"/>
      <c r="PW44" s="227"/>
      <c r="PX44" s="227"/>
      <c r="PY44" s="227"/>
      <c r="PZ44" s="227"/>
      <c r="QA44" s="227"/>
      <c r="QB44" s="227"/>
      <c r="QC44" s="227"/>
      <c r="QD44" s="227"/>
      <c r="QE44" s="227"/>
      <c r="QF44" s="227"/>
      <c r="QG44" s="227"/>
      <c r="QH44" s="227"/>
      <c r="QI44" s="227"/>
      <c r="QJ44" s="227"/>
      <c r="QK44" s="227"/>
      <c r="QL44" s="227"/>
      <c r="QM44" s="227"/>
      <c r="QN44" s="227"/>
      <c r="QO44" s="227"/>
      <c r="QP44" s="227"/>
      <c r="QQ44" s="227"/>
      <c r="QR44" s="227"/>
      <c r="QS44" s="227"/>
      <c r="QT44" s="227"/>
      <c r="QU44" s="227"/>
      <c r="QV44" s="227"/>
      <c r="QW44" s="227"/>
      <c r="QX44" s="227"/>
      <c r="QY44" s="227"/>
      <c r="QZ44" s="227"/>
      <c r="RA44" s="227"/>
      <c r="RB44" s="227"/>
      <c r="RC44" s="227"/>
      <c r="RD44" s="227"/>
      <c r="RE44" s="227"/>
      <c r="RF44" s="227"/>
      <c r="RG44" s="227"/>
      <c r="RH44" s="227"/>
      <c r="RI44" s="227"/>
      <c r="RJ44" s="227"/>
      <c r="RK44" s="227"/>
      <c r="RL44" s="227"/>
      <c r="RM44" s="227"/>
      <c r="RN44" s="227"/>
      <c r="RO44" s="227"/>
      <c r="RP44" s="227"/>
      <c r="RQ44" s="227"/>
      <c r="RR44" s="227"/>
      <c r="RS44" s="227"/>
      <c r="RT44" s="227"/>
      <c r="RU44" s="227"/>
      <c r="RV44" s="227"/>
      <c r="RW44" s="227"/>
      <c r="RX44" s="227"/>
      <c r="RY44" s="227"/>
      <c r="RZ44" s="227"/>
      <c r="SA44" s="227"/>
      <c r="SB44" s="227"/>
      <c r="SC44" s="227"/>
      <c r="SD44" s="227"/>
      <c r="SE44" s="227"/>
      <c r="SF44" s="227"/>
      <c r="SG44" s="227"/>
      <c r="SH44" s="227"/>
      <c r="SI44" s="227"/>
      <c r="SJ44" s="227"/>
      <c r="SK44" s="227"/>
      <c r="SL44" s="227"/>
      <c r="SM44" s="227"/>
      <c r="SN44" s="227"/>
      <c r="SO44" s="227"/>
      <c r="SP44" s="227"/>
      <c r="SQ44" s="227"/>
      <c r="SR44" s="227"/>
      <c r="SS44" s="227"/>
      <c r="ST44" s="227"/>
      <c r="SU44" s="227"/>
      <c r="SV44" s="227"/>
      <c r="SW44" s="227"/>
      <c r="SX44" s="227"/>
      <c r="SY44" s="227"/>
      <c r="SZ44" s="227"/>
      <c r="TA44" s="227"/>
      <c r="TB44" s="227"/>
      <c r="TC44" s="227"/>
      <c r="TD44" s="227"/>
      <c r="TE44" s="227"/>
      <c r="TF44" s="227"/>
      <c r="TG44" s="227"/>
      <c r="TH44" s="227"/>
      <c r="TI44" s="227"/>
      <c r="TJ44" s="227"/>
      <c r="TK44" s="227"/>
      <c r="TL44" s="227"/>
      <c r="TM44" s="227"/>
      <c r="TN44" s="227"/>
      <c r="TO44" s="227"/>
      <c r="TP44" s="227"/>
      <c r="TQ44" s="227"/>
      <c r="TR44" s="227"/>
      <c r="TS44" s="227"/>
      <c r="TT44" s="227"/>
      <c r="TU44" s="227"/>
      <c r="TV44" s="227"/>
      <c r="TW44" s="227"/>
      <c r="TX44" s="227"/>
      <c r="TY44" s="227"/>
      <c r="TZ44" s="227"/>
      <c r="UA44" s="227"/>
      <c r="UB44" s="227"/>
      <c r="UC44" s="227"/>
      <c r="UD44" s="227"/>
      <c r="UE44" s="227"/>
      <c r="UF44" s="227"/>
      <c r="UG44" s="227"/>
      <c r="UH44" s="227"/>
      <c r="UI44" s="227"/>
      <c r="UJ44" s="227"/>
      <c r="UK44" s="227"/>
      <c r="UL44" s="227"/>
      <c r="UM44" s="227"/>
      <c r="UN44" s="227"/>
      <c r="UO44" s="227"/>
      <c r="UP44" s="227"/>
      <c r="UQ44" s="227"/>
      <c r="UR44" s="227"/>
      <c r="US44" s="227"/>
      <c r="UT44" s="227"/>
      <c r="UU44" s="227"/>
      <c r="UV44" s="227"/>
      <c r="UW44" s="227"/>
      <c r="UX44" s="227"/>
      <c r="UY44" s="227"/>
      <c r="UZ44" s="227"/>
      <c r="VA44" s="227"/>
      <c r="VB44" s="227"/>
      <c r="VC44" s="227"/>
      <c r="VD44" s="227"/>
      <c r="VE44" s="227"/>
      <c r="VF44" s="227"/>
      <c r="VG44" s="227"/>
      <c r="VH44" s="227"/>
      <c r="VI44" s="227"/>
      <c r="VJ44" s="227"/>
      <c r="VK44" s="227"/>
      <c r="VL44" s="227"/>
      <c r="VM44" s="227"/>
      <c r="VN44" s="227"/>
      <c r="VO44" s="227"/>
      <c r="VP44" s="227"/>
      <c r="VQ44" s="227"/>
      <c r="VR44" s="227"/>
      <c r="VS44" s="227"/>
      <c r="VT44" s="227"/>
      <c r="VU44" s="227"/>
      <c r="VV44" s="227"/>
      <c r="VW44" s="227"/>
      <c r="VX44" s="227"/>
      <c r="VY44" s="227"/>
      <c r="VZ44" s="227"/>
      <c r="WA44" s="227"/>
      <c r="WB44" s="227"/>
      <c r="WC44" s="227"/>
      <c r="WD44" s="227"/>
      <c r="WE44" s="227"/>
      <c r="WF44" s="227"/>
      <c r="WG44" s="227"/>
      <c r="WH44" s="227"/>
      <c r="WI44" s="227"/>
      <c r="WJ44" s="227"/>
      <c r="WK44" s="227"/>
      <c r="WL44" s="227"/>
      <c r="WM44" s="227"/>
      <c r="WN44" s="227"/>
      <c r="WO44" s="227"/>
      <c r="WP44" s="227"/>
      <c r="WQ44" s="227"/>
      <c r="WR44" s="227"/>
      <c r="WS44" s="227"/>
      <c r="WT44" s="227"/>
      <c r="WU44" s="227"/>
      <c r="WV44" s="227"/>
      <c r="WW44" s="227"/>
      <c r="WX44" s="227"/>
      <c r="WY44" s="227"/>
      <c r="WZ44" s="227"/>
      <c r="XA44" s="227"/>
      <c r="XB44" s="227"/>
      <c r="XC44" s="227"/>
      <c r="XD44" s="227"/>
      <c r="XE44" s="227"/>
      <c r="XF44" s="227"/>
      <c r="XG44" s="227"/>
      <c r="XH44" s="227"/>
      <c r="XI44" s="227"/>
      <c r="XJ44" s="227"/>
      <c r="XK44" s="227"/>
      <c r="XL44" s="227"/>
      <c r="XM44" s="227"/>
      <c r="XN44" s="227"/>
      <c r="XO44" s="227"/>
      <c r="XP44" s="227"/>
      <c r="XQ44" s="227"/>
      <c r="XR44" s="227"/>
      <c r="XS44" s="227"/>
      <c r="XT44" s="227"/>
      <c r="XU44" s="227"/>
      <c r="XV44" s="227"/>
      <c r="XW44" s="227"/>
      <c r="XX44" s="227"/>
      <c r="XY44" s="227"/>
      <c r="XZ44" s="227"/>
      <c r="YA44" s="227"/>
      <c r="YB44" s="227"/>
      <c r="YC44" s="227"/>
      <c r="YD44" s="227"/>
      <c r="YE44" s="227"/>
      <c r="YF44" s="227"/>
      <c r="YG44" s="227"/>
      <c r="YH44" s="227"/>
      <c r="YI44" s="227"/>
      <c r="YJ44" s="227"/>
      <c r="YK44" s="227"/>
      <c r="YL44" s="227"/>
      <c r="YM44" s="227"/>
      <c r="YN44" s="227"/>
      <c r="YO44" s="227"/>
      <c r="YP44" s="227"/>
      <c r="YQ44" s="227"/>
      <c r="YR44" s="227"/>
      <c r="YS44" s="227"/>
      <c r="YT44" s="227"/>
      <c r="YU44" s="227"/>
      <c r="YV44" s="227"/>
      <c r="YW44" s="227"/>
      <c r="YX44" s="227"/>
      <c r="YY44" s="227"/>
      <c r="YZ44" s="227"/>
      <c r="ZA44" s="227"/>
      <c r="ZB44" s="227"/>
      <c r="ZC44" s="227"/>
      <c r="ZD44" s="227"/>
      <c r="ZE44" s="227"/>
      <c r="ZF44" s="227"/>
      <c r="ZG44" s="227"/>
      <c r="ZH44" s="227"/>
      <c r="ZI44" s="227"/>
      <c r="ZJ44" s="227"/>
      <c r="ZK44" s="227"/>
      <c r="ZL44" s="227"/>
      <c r="ZM44" s="227"/>
      <c r="ZN44" s="227"/>
      <c r="ZO44" s="227"/>
      <c r="ZP44" s="227"/>
      <c r="ZQ44" s="227"/>
      <c r="ZR44" s="227"/>
      <c r="ZS44" s="227"/>
      <c r="ZT44" s="227"/>
      <c r="ZU44" s="227"/>
      <c r="ZV44" s="227"/>
      <c r="ZW44" s="227"/>
      <c r="ZX44" s="227"/>
      <c r="ZY44" s="227"/>
      <c r="ZZ44" s="227"/>
      <c r="AAA44" s="227"/>
      <c r="AAB44" s="227"/>
      <c r="AAC44" s="227"/>
      <c r="AAD44" s="227"/>
      <c r="AAE44" s="227"/>
      <c r="AAF44" s="227"/>
      <c r="AAG44" s="227"/>
      <c r="AAH44" s="227"/>
      <c r="AAI44" s="227"/>
      <c r="AAJ44" s="227"/>
      <c r="AAK44" s="227"/>
      <c r="AAL44" s="227"/>
      <c r="AAM44" s="227"/>
      <c r="AAN44" s="227"/>
      <c r="AAO44" s="227"/>
      <c r="AAP44" s="227"/>
      <c r="AAQ44" s="227"/>
      <c r="AAR44" s="227"/>
      <c r="AAS44" s="227"/>
      <c r="AAT44" s="227"/>
      <c r="AAU44" s="227"/>
      <c r="AAV44" s="227"/>
      <c r="AAW44" s="227"/>
      <c r="AAX44" s="227"/>
      <c r="AAY44" s="227"/>
      <c r="AAZ44" s="227"/>
      <c r="ABA44" s="227"/>
      <c r="ABB44" s="227"/>
      <c r="ABC44" s="227"/>
      <c r="ABD44" s="227"/>
      <c r="ABE44" s="227"/>
      <c r="ABF44" s="227"/>
      <c r="ABG44" s="227"/>
      <c r="ABH44" s="227"/>
      <c r="ABI44" s="227"/>
      <c r="ABJ44" s="227"/>
      <c r="ABK44" s="227"/>
      <c r="ABL44" s="227"/>
      <c r="ABM44" s="227"/>
      <c r="ABN44" s="227"/>
      <c r="ABO44" s="227"/>
      <c r="ABP44" s="227"/>
      <c r="ABQ44" s="227"/>
      <c r="ABR44" s="227"/>
      <c r="ABS44" s="227"/>
      <c r="ABT44" s="227"/>
      <c r="ABU44" s="227"/>
      <c r="ABV44" s="227"/>
      <c r="ABW44" s="227"/>
      <c r="ABX44" s="227"/>
      <c r="ABY44" s="227"/>
      <c r="ABZ44" s="227"/>
      <c r="ACA44" s="227"/>
      <c r="ACB44" s="227"/>
      <c r="ACC44" s="227"/>
      <c r="ACD44" s="227"/>
      <c r="ACE44" s="227"/>
      <c r="ACF44" s="227"/>
      <c r="ACG44" s="227"/>
      <c r="ACH44" s="227"/>
      <c r="ACI44" s="227"/>
      <c r="ACJ44" s="227"/>
      <c r="ACK44" s="227"/>
      <c r="ACL44" s="227"/>
      <c r="ACM44" s="227"/>
      <c r="ACN44" s="227"/>
      <c r="ACO44" s="227"/>
      <c r="ACP44" s="227"/>
      <c r="ACQ44" s="227"/>
      <c r="ACR44" s="227"/>
      <c r="ACS44" s="227"/>
      <c r="ACT44" s="227"/>
      <c r="ACU44" s="227"/>
      <c r="ACV44" s="227"/>
      <c r="ACW44" s="227"/>
      <c r="ACX44" s="227"/>
      <c r="ACY44" s="227"/>
      <c r="ACZ44" s="227"/>
      <c r="ADA44" s="227"/>
      <c r="ADB44" s="227"/>
      <c r="ADC44" s="227"/>
      <c r="ADD44" s="227"/>
      <c r="ADE44" s="227"/>
      <c r="ADF44" s="227"/>
      <c r="ADG44" s="227"/>
      <c r="ADH44" s="227"/>
      <c r="ADI44" s="227"/>
      <c r="ADJ44" s="227"/>
      <c r="ADK44" s="227"/>
      <c r="ADL44" s="227"/>
      <c r="ADM44" s="227"/>
      <c r="ADN44" s="227"/>
      <c r="ADO44" s="227"/>
      <c r="ADP44" s="227"/>
      <c r="ADQ44" s="227"/>
      <c r="ADR44" s="227"/>
      <c r="ADS44" s="227"/>
      <c r="ADT44" s="227"/>
      <c r="ADU44" s="227"/>
      <c r="ADV44" s="227"/>
      <c r="ADW44" s="227"/>
      <c r="ADX44" s="227"/>
      <c r="ADY44" s="227"/>
      <c r="ADZ44" s="227"/>
      <c r="AEA44" s="227"/>
      <c r="AEB44" s="227"/>
      <c r="AEC44" s="227"/>
      <c r="AED44" s="227"/>
      <c r="AEE44" s="227"/>
      <c r="AEF44" s="227"/>
      <c r="AEG44" s="227"/>
      <c r="AEH44" s="227"/>
      <c r="AEI44" s="227"/>
      <c r="AEJ44" s="227"/>
      <c r="AEK44" s="227"/>
      <c r="AEL44" s="227"/>
      <c r="AEM44" s="227"/>
      <c r="AEN44" s="227"/>
      <c r="AEO44" s="227"/>
      <c r="AEP44" s="227"/>
      <c r="AEQ44" s="227"/>
      <c r="AER44" s="227"/>
      <c r="AES44" s="227"/>
      <c r="AET44" s="227"/>
      <c r="AEU44" s="227"/>
      <c r="AEV44" s="227"/>
      <c r="AEW44" s="227"/>
      <c r="AEX44" s="227"/>
      <c r="AEY44" s="227"/>
      <c r="AEZ44" s="227"/>
      <c r="AFA44" s="227"/>
      <c r="AFB44" s="227"/>
      <c r="AFC44" s="227"/>
      <c r="AFD44" s="227"/>
      <c r="AFE44" s="227"/>
      <c r="AFF44" s="227"/>
      <c r="AFG44" s="227"/>
      <c r="AFH44" s="227"/>
      <c r="AFI44" s="227"/>
      <c r="AFJ44" s="227"/>
      <c r="AFK44" s="227"/>
      <c r="AFL44" s="227"/>
      <c r="AFM44" s="227"/>
      <c r="AFN44" s="227"/>
      <c r="AFO44" s="227"/>
      <c r="AFP44" s="227"/>
      <c r="AFQ44" s="227"/>
      <c r="AFR44" s="227"/>
      <c r="AFS44" s="227"/>
      <c r="AFT44" s="227"/>
      <c r="AFU44" s="227"/>
      <c r="AFV44" s="227"/>
      <c r="AFW44" s="227"/>
      <c r="AFX44" s="227"/>
      <c r="AFY44" s="227"/>
      <c r="AFZ44" s="227"/>
      <c r="AGA44" s="227"/>
      <c r="AGB44" s="227"/>
      <c r="AGC44" s="227"/>
      <c r="AGD44" s="227"/>
      <c r="AGE44" s="227"/>
      <c r="AGF44" s="227"/>
      <c r="AGG44" s="227"/>
      <c r="AGH44" s="227"/>
      <c r="AGI44" s="227"/>
      <c r="AGJ44" s="227"/>
      <c r="AGK44" s="227"/>
      <c r="AGL44" s="227"/>
      <c r="AGM44" s="227"/>
      <c r="AGN44" s="227"/>
      <c r="AGO44" s="227"/>
      <c r="AGP44" s="227"/>
      <c r="AGQ44" s="227"/>
      <c r="AGR44" s="227"/>
      <c r="AGS44" s="227"/>
      <c r="AGT44" s="227"/>
      <c r="AGU44" s="227"/>
      <c r="AGV44" s="227"/>
      <c r="AGW44" s="227"/>
      <c r="AGX44" s="227"/>
      <c r="AGY44" s="227"/>
      <c r="AGZ44" s="227"/>
      <c r="AHA44" s="227"/>
      <c r="AHB44" s="227"/>
      <c r="AHC44" s="227"/>
      <c r="AHD44" s="227"/>
      <c r="AHE44" s="227"/>
      <c r="AHF44" s="227"/>
      <c r="AHG44" s="227"/>
      <c r="AHH44" s="227"/>
      <c r="AHI44" s="227"/>
      <c r="AHJ44" s="227"/>
      <c r="AHK44" s="227"/>
      <c r="AHL44" s="227"/>
      <c r="AHM44" s="227"/>
      <c r="AHN44" s="227"/>
      <c r="AHO44" s="227"/>
      <c r="AHP44" s="227"/>
      <c r="AHQ44" s="227"/>
      <c r="AHR44" s="227"/>
      <c r="AHS44" s="227"/>
      <c r="AHT44" s="227"/>
      <c r="AHU44" s="227"/>
      <c r="AHV44" s="227"/>
      <c r="AHW44" s="227"/>
      <c r="AHX44" s="227"/>
      <c r="AHY44" s="227"/>
      <c r="AHZ44" s="227"/>
      <c r="AIA44" s="227"/>
      <c r="AIB44" s="227"/>
      <c r="AIC44" s="227"/>
      <c r="AID44" s="227"/>
      <c r="AIE44" s="227"/>
      <c r="AIF44" s="227"/>
      <c r="AIG44" s="227"/>
      <c r="AIH44" s="227"/>
      <c r="AII44" s="227"/>
      <c r="AIJ44" s="227"/>
      <c r="AIK44" s="227"/>
      <c r="AIL44" s="227"/>
      <c r="AIM44" s="227"/>
      <c r="AIN44" s="227"/>
      <c r="AIO44" s="227"/>
      <c r="AIP44" s="227"/>
      <c r="AIQ44" s="227"/>
      <c r="AIR44" s="227"/>
      <c r="AIS44" s="227"/>
      <c r="AIT44" s="227"/>
      <c r="AIU44" s="227"/>
      <c r="AIV44" s="227"/>
      <c r="AIW44" s="227"/>
      <c r="AIX44" s="227"/>
      <c r="AIY44" s="227"/>
      <c r="AIZ44" s="227"/>
      <c r="AJA44" s="227"/>
      <c r="AJB44" s="227"/>
      <c r="AJC44" s="227"/>
      <c r="AJD44" s="227"/>
      <c r="AJE44" s="227"/>
      <c r="AJF44" s="227"/>
      <c r="AJG44" s="227"/>
      <c r="AJH44" s="227"/>
      <c r="AJI44" s="227"/>
      <c r="AJJ44" s="227"/>
      <c r="AJK44" s="227"/>
      <c r="AJL44" s="227"/>
      <c r="AJM44" s="227"/>
      <c r="AJN44" s="227"/>
      <c r="AJO44" s="227"/>
      <c r="AJP44" s="227"/>
      <c r="AJQ44" s="227"/>
      <c r="AJR44" s="227"/>
      <c r="AJS44" s="227"/>
      <c r="AJT44" s="227"/>
      <c r="AJU44" s="227"/>
      <c r="AJV44" s="227"/>
      <c r="AJW44" s="227"/>
      <c r="AJX44" s="227"/>
      <c r="AJY44" s="227"/>
      <c r="AJZ44" s="227"/>
      <c r="AKA44" s="227"/>
      <c r="AKB44" s="227"/>
      <c r="AKC44" s="227"/>
      <c r="AKD44" s="227"/>
      <c r="AKE44" s="227"/>
      <c r="AKF44" s="227"/>
      <c r="AKG44" s="227"/>
      <c r="AKH44" s="227"/>
      <c r="AKI44" s="227"/>
      <c r="AKJ44" s="227"/>
      <c r="AKK44" s="227"/>
      <c r="AKL44" s="227"/>
      <c r="AKM44" s="227"/>
      <c r="AKN44" s="227"/>
      <c r="AKO44" s="227"/>
      <c r="AKP44" s="227"/>
      <c r="AKQ44" s="227"/>
      <c r="AKR44" s="227"/>
      <c r="AKS44" s="227"/>
      <c r="AKT44" s="227"/>
      <c r="AKU44" s="227"/>
      <c r="AKV44" s="227"/>
      <c r="AKW44" s="227"/>
      <c r="AKX44" s="227"/>
      <c r="AKY44" s="227"/>
      <c r="AKZ44" s="227"/>
      <c r="ALA44" s="227"/>
      <c r="ALB44" s="227"/>
      <c r="ALC44" s="227"/>
      <c r="ALD44" s="227"/>
      <c r="ALE44" s="227"/>
      <c r="ALF44" s="227"/>
      <c r="ALG44" s="227"/>
      <c r="ALH44" s="227"/>
      <c r="ALI44" s="227"/>
      <c r="ALJ44" s="227"/>
      <c r="ALK44" s="227"/>
      <c r="ALL44" s="227"/>
      <c r="ALM44" s="227"/>
      <c r="ALN44" s="227"/>
      <c r="ALO44" s="227"/>
      <c r="ALP44" s="227"/>
      <c r="ALQ44" s="227"/>
      <c r="ALR44" s="227"/>
      <c r="ALS44" s="227"/>
      <c r="ALT44" s="227"/>
      <c r="ALU44" s="227"/>
      <c r="ALV44" s="227"/>
      <c r="ALW44" s="227"/>
      <c r="ALX44" s="227"/>
      <c r="ALY44" s="227"/>
      <c r="ALZ44" s="227"/>
      <c r="AMA44" s="227"/>
      <c r="AMB44" s="227"/>
      <c r="AMC44" s="227"/>
      <c r="AMD44" s="227"/>
      <c r="AME44" s="227"/>
      <c r="AMF44" s="227"/>
      <c r="AMG44" s="227"/>
      <c r="AMH44" s="227"/>
      <c r="AMI44" s="227"/>
      <c r="AMJ44" s="227"/>
    </row>
    <row r="45" spans="1:1024" ht="30" customHeight="1" x14ac:dyDescent="0.3">
      <c r="C45" s="264" t="s">
        <v>288</v>
      </c>
      <c r="D45" s="146" t="str">
        <f>LCC_Input_Risultati!E$14&amp;"/anno.unità"</f>
        <v>/anno.unità</v>
      </c>
      <c r="E45" s="138">
        <f>IF(LCC_Input_Risultati!E78&gt;0,IF(LCC_Input_Risultati!E77="",E12*LCC_Input_Risultati!E75*LCC_Input_Risultati!E78*1/1000,E12*LCC_Input_Risultati!E77*LCC_Input_Risultati!E78*1/1000),0)</f>
        <v>0</v>
      </c>
      <c r="F45" s="138"/>
      <c r="G45" s="138">
        <f>IF(LCC_Input_Risultati!G78&gt;0,IF(LCC_Input_Risultati!G77="",G12*LCC_Input_Risultati!G75*LCC_Input_Risultati!G78*1/1000,G12*LCC_Input_Risultati!G77*LCC_Input_Risultati!G78*1/1000),0)</f>
        <v>0</v>
      </c>
      <c r="H45" s="138"/>
      <c r="I45" s="138">
        <f>IF(LCC_Input_Risultati!I78&gt;0,IF(LCC_Input_Risultati!I77="",I12*LCC_Input_Risultati!I75*LCC_Input_Risultati!I78*1/1000,I12*LCC_Input_Risultati!I77*LCC_Input_Risultati!I78*1/1000),0)</f>
        <v>0</v>
      </c>
      <c r="J45" s="138"/>
      <c r="K45" s="138">
        <f>IF(LCC_Input_Risultati!K78&gt;0,IF(LCC_Input_Risultati!K77="",K12*LCC_Input_Risultati!K75*LCC_Input_Risultati!K78*1/1000,K12*LCC_Input_Risultati!K77*LCC_Input_Risultati!K78*1/1000),0)</f>
        <v>0</v>
      </c>
      <c r="L45" s="138"/>
      <c r="M45" s="138">
        <f>IF(LCC_Input_Risultati!M78&gt;0,IF(LCC_Input_Risultati!M77="",M12*LCC_Input_Risultati!M75*LCC_Input_Risultati!M78*1/1000,M12*LCC_Input_Risultati!M77*LCC_Input_Risultati!M78*1/1000),0)</f>
        <v>0</v>
      </c>
      <c r="N45" s="138"/>
      <c r="O45" s="138">
        <f>IF(LCC_Input_Risultati!O78&gt;0,IF(LCC_Input_Risultati!O77="",O12*LCC_Input_Risultati!O75*LCC_Input_Risultati!O78*1/1000,O12*LCC_Input_Risultati!O77*LCC_Input_Risultati!O78*1/1000),0)</f>
        <v>0</v>
      </c>
      <c r="P45" s="138"/>
      <c r="Q45" s="138">
        <f>IF(LCC_Input_Risultati!Q78&gt;0,IF(LCC_Input_Risultati!Q77="",Q12*LCC_Input_Risultati!Q75*LCC_Input_Risultati!Q78*1/1000,Q12*LCC_Input_Risultati!Q77*LCC_Input_Risultati!Q78*1/1000),0)</f>
        <v>0</v>
      </c>
      <c r="R45" s="138"/>
      <c r="S45" s="138">
        <f>IF(LCC_Input_Risultati!S78&gt;0,IF(LCC_Input_Risultati!S77="",S12*LCC_Input_Risultati!S75*LCC_Input_Risultati!S78*1/1000,S12*LCC_Input_Risultati!S77*LCC_Input_Risultati!S78*1/1000),0)</f>
        <v>0</v>
      </c>
      <c r="T45" s="138"/>
      <c r="U45" s="138">
        <f>IF(LCC_Input_Risultati!U78&gt;0,IF(LCC_Input_Risultati!U77="",U12*LCC_Input_Risultati!U75*LCC_Input_Risultati!U78*1/1000,U12*LCC_Input_Risultati!U77*LCC_Input_Risultati!U78*1/1000),0)</f>
        <v>0</v>
      </c>
      <c r="V45" s="138"/>
      <c r="W45" s="138">
        <f>IF(LCC_Input_Risultati!W78&gt;0,IF(LCC_Input_Risultati!W77="",W12*LCC_Input_Risultati!W75*LCC_Input_Risultati!W78*1/1000,W12*LCC_Input_Risultati!W77*LCC_Input_Risultati!W78*1/1000),0)</f>
        <v>0</v>
      </c>
    </row>
    <row r="46" spans="1:1024" ht="30" customHeight="1" x14ac:dyDescent="0.3">
      <c r="C46" s="265" t="s">
        <v>289</v>
      </c>
      <c r="D46" s="146" t="str">
        <f>LCC_Input_Risultati!E$14&amp;"/unità"</f>
        <v>/unità</v>
      </c>
      <c r="E46" s="138">
        <f>E45*$E$5</f>
        <v>0</v>
      </c>
      <c r="F46" s="138"/>
      <c r="G46" s="138">
        <f t="shared" ref="G46" si="0">G45*$E$5</f>
        <v>0</v>
      </c>
      <c r="H46" s="138"/>
      <c r="I46" s="138">
        <f t="shared" ref="I46" si="1">I45*$E$5</f>
        <v>0</v>
      </c>
      <c r="J46" s="138"/>
      <c r="K46" s="138">
        <f t="shared" ref="K46" si="2">K45*$E$5</f>
        <v>0</v>
      </c>
      <c r="L46" s="138"/>
      <c r="M46" s="138">
        <f t="shared" ref="M46" si="3">M45*$E$5</f>
        <v>0</v>
      </c>
      <c r="N46" s="138"/>
      <c r="O46" s="138">
        <f t="shared" ref="O46" si="4">O45*$E$5</f>
        <v>0</v>
      </c>
      <c r="P46" s="138"/>
      <c r="Q46" s="138">
        <f t="shared" ref="Q46" si="5">Q45*$E$5</f>
        <v>0</v>
      </c>
      <c r="R46" s="138"/>
      <c r="S46" s="138">
        <f t="shared" ref="S46" si="6">S45*$E$5</f>
        <v>0</v>
      </c>
      <c r="T46" s="138"/>
      <c r="U46" s="138">
        <f t="shared" ref="U46" si="7">U45*$E$5</f>
        <v>0</v>
      </c>
      <c r="V46" s="138"/>
      <c r="W46" s="138">
        <f t="shared" ref="W46" si="8">W45*$E$5</f>
        <v>0</v>
      </c>
    </row>
    <row r="47" spans="1:1024" x14ac:dyDescent="0.3">
      <c r="C47" s="134"/>
      <c r="D47" s="134"/>
      <c r="E47" s="135"/>
      <c r="F47" s="135"/>
      <c r="G47" s="135"/>
      <c r="H47" s="135"/>
      <c r="I47" s="135"/>
      <c r="J47" s="135"/>
      <c r="K47" s="135"/>
      <c r="L47" s="135"/>
      <c r="M47" s="135"/>
      <c r="N47" s="135"/>
      <c r="O47" s="135"/>
      <c r="P47" s="135"/>
      <c r="Q47" s="135"/>
      <c r="R47" s="135"/>
      <c r="S47" s="135"/>
      <c r="T47" s="135"/>
      <c r="U47" s="135"/>
      <c r="V47" s="135"/>
      <c r="W47" s="135"/>
    </row>
    <row r="49" spans="1:23" ht="19" x14ac:dyDescent="0.3">
      <c r="C49" s="127" t="s">
        <v>290</v>
      </c>
      <c r="D49" s="127"/>
      <c r="E49" s="128"/>
      <c r="F49" s="128"/>
      <c r="G49" s="128"/>
      <c r="H49" s="128"/>
      <c r="I49" s="128"/>
      <c r="J49" s="128"/>
      <c r="K49" s="128"/>
      <c r="L49" s="128"/>
      <c r="M49" s="128"/>
      <c r="N49" s="128"/>
      <c r="O49" s="128"/>
      <c r="P49" s="128"/>
      <c r="Q49" s="128"/>
      <c r="R49" s="128"/>
      <c r="S49" s="128"/>
      <c r="T49" s="128"/>
      <c r="U49" s="128"/>
      <c r="V49" s="128"/>
      <c r="W49" s="128"/>
    </row>
    <row r="50" spans="1:23" x14ac:dyDescent="0.3">
      <c r="C50" s="129"/>
      <c r="D50" s="129"/>
      <c r="E50" s="129"/>
      <c r="F50" s="129"/>
      <c r="G50" s="129"/>
      <c r="H50" s="129"/>
      <c r="I50" s="129"/>
      <c r="J50" s="129"/>
      <c r="K50" s="129"/>
      <c r="L50" s="129"/>
      <c r="M50" s="129"/>
      <c r="N50" s="129"/>
      <c r="O50" s="129"/>
      <c r="P50" s="129"/>
      <c r="Q50" s="129"/>
      <c r="R50" s="129"/>
      <c r="S50" s="129"/>
      <c r="T50" s="129"/>
      <c r="U50" s="129"/>
      <c r="V50" s="129"/>
      <c r="W50" s="129"/>
    </row>
    <row r="51" spans="1:23" s="103" customFormat="1" x14ac:dyDescent="0.3">
      <c r="A51" s="233"/>
      <c r="B51" s="233"/>
      <c r="C51" s="130"/>
      <c r="D51" s="130"/>
      <c r="E51" s="131">
        <f>LCC_Input_Risultati!E$9</f>
        <v>0</v>
      </c>
      <c r="F51" s="131"/>
      <c r="G51" s="131">
        <f>LCC_Input_Risultati!G$9</f>
        <v>0</v>
      </c>
      <c r="H51" s="131"/>
      <c r="I51" s="131">
        <f>LCC_Input_Risultati!I$9</f>
        <v>0</v>
      </c>
      <c r="J51" s="131"/>
      <c r="K51" s="131">
        <f>LCC_Input_Risultati!K$9</f>
        <v>0</v>
      </c>
      <c r="L51" s="131"/>
      <c r="M51" s="131">
        <f>LCC_Input_Risultati!M$9</f>
        <v>0</v>
      </c>
      <c r="N51" s="131"/>
      <c r="O51" s="131">
        <f>LCC_Input_Risultati!O$9</f>
        <v>0</v>
      </c>
      <c r="P51" s="131"/>
      <c r="Q51" s="131">
        <f>LCC_Input_Risultati!Q$9</f>
        <v>0</v>
      </c>
      <c r="R51" s="131"/>
      <c r="S51" s="131">
        <f>LCC_Input_Risultati!S$9</f>
        <v>0</v>
      </c>
      <c r="T51" s="131"/>
      <c r="U51" s="131">
        <f>LCC_Input_Risultati!U$9</f>
        <v>0</v>
      </c>
      <c r="V51" s="131"/>
      <c r="W51" s="131">
        <f>LCC_Input_Risultati!W$9</f>
        <v>0</v>
      </c>
    </row>
    <row r="52" spans="1:23" ht="35" customHeight="1" x14ac:dyDescent="0.3">
      <c r="C52" s="269" t="s">
        <v>291</v>
      </c>
      <c r="D52" s="130" t="str">
        <f>LCC_Input_Risultati!E$14&amp;"/unità"</f>
        <v>/unità</v>
      </c>
      <c r="E52" s="132">
        <f>LCC_Input_Risultati!E89</f>
        <v>0</v>
      </c>
      <c r="F52" s="132"/>
      <c r="G52" s="132">
        <f>LCC_Input_Risultati!G89</f>
        <v>0</v>
      </c>
      <c r="H52" s="129"/>
      <c r="I52" s="132">
        <f>LCC_Input_Risultati!I89</f>
        <v>0</v>
      </c>
      <c r="J52" s="129"/>
      <c r="K52" s="132">
        <f>LCC_Input_Risultati!K89</f>
        <v>0</v>
      </c>
      <c r="L52" s="129"/>
      <c r="M52" s="132">
        <f>LCC_Input_Risultati!M89</f>
        <v>0</v>
      </c>
      <c r="N52" s="129"/>
      <c r="O52" s="132">
        <f>LCC_Input_Risultati!O89</f>
        <v>0</v>
      </c>
      <c r="P52" s="129"/>
      <c r="Q52" s="132">
        <f>LCC_Input_Risultati!Q89</f>
        <v>0</v>
      </c>
      <c r="R52" s="129"/>
      <c r="S52" s="132">
        <f>LCC_Input_Risultati!S89</f>
        <v>0</v>
      </c>
      <c r="T52" s="129"/>
      <c r="U52" s="132">
        <f>LCC_Input_Risultati!U89</f>
        <v>0</v>
      </c>
      <c r="V52" s="129"/>
      <c r="W52" s="132">
        <f>LCC_Input_Risultati!W89</f>
        <v>0</v>
      </c>
    </row>
    <row r="53" spans="1:23" ht="35" customHeight="1" x14ac:dyDescent="0.3">
      <c r="C53" s="269" t="s">
        <v>292</v>
      </c>
      <c r="D53" s="130" t="str">
        <f>LCC_Input_Risultati!E$14&amp;"/unità"</f>
        <v>/unità</v>
      </c>
      <c r="E53" s="132">
        <f>IF(LCC_Input_Risultati!E72="",0,IF(E52-(E52*LCC_Input_Risultati!E72*LCC_Input_Risultati!E15)&lt;0,0,(E52-(E52*LCC_Input_Risultati!E72*LCC_Input_Risultati!E15))*(1/(1+LCC_Input_Risultati!E16)^LCC_Input_Risultati!E15)))</f>
        <v>0</v>
      </c>
      <c r="F53" s="132"/>
      <c r="G53" s="132">
        <f>IF(LCC_Input_Risultati!G72="",0,IF(G52-(Calcoli!G52*LCC_Input_Risultati!G72*LCC_Input_Risultati!G15)&lt;0,0,(G52-(Calcoli!G52*LCC_Input_Risultati!G72*LCC_Input_Risultati!G15))*(1/(1+LCC_Input_Risultati!G16)^LCC_Input_Risultati!G15)))</f>
        <v>0</v>
      </c>
      <c r="H53" s="129"/>
      <c r="I53" s="132">
        <f>IF(LCC_Input_Risultati!I72="",0,IF(I52-(Calcoli!I52*LCC_Input_Risultati!I72*LCC_Input_Risultati!I15)&lt;0,0,(I52-(Calcoli!I52*LCC_Input_Risultati!I72*LCC_Input_Risultati!I15))*(1/(1+LCC_Input_Risultati!I16)^LCC_Input_Risultati!I15)))</f>
        <v>0</v>
      </c>
      <c r="J53" s="129"/>
      <c r="K53" s="132">
        <f>IF(LCC_Input_Risultati!K72="",0,IF(K52-(Calcoli!K52*LCC_Input_Risultati!K72*LCC_Input_Risultati!K15)&lt;0,0,(K52-(Calcoli!K52*LCC_Input_Risultati!K72*LCC_Input_Risultati!K15))*(1/(1+LCC_Input_Risultati!K16)^LCC_Input_Risultati!K15)))</f>
        <v>0</v>
      </c>
      <c r="L53" s="129"/>
      <c r="M53" s="132">
        <f>IF(LCC_Input_Risultati!M72="",0,IF(M52-(Calcoli!M52*LCC_Input_Risultati!M72*LCC_Input_Risultati!M15)&lt;0,0,(M52-(Calcoli!M52*LCC_Input_Risultati!M72*LCC_Input_Risultati!M15))*(1/(1+LCC_Input_Risultati!M16)^LCC_Input_Risultati!M15)))</f>
        <v>0</v>
      </c>
      <c r="N53" s="129"/>
      <c r="O53" s="132">
        <f>IF(LCC_Input_Risultati!O72="",0,IF(O52-(Calcoli!O52*LCC_Input_Risultati!O72*LCC_Input_Risultati!O15)&lt;0,0,(O52-(Calcoli!O52*LCC_Input_Risultati!O72*LCC_Input_Risultati!O15))*(1/(1+LCC_Input_Risultati!O16)^LCC_Input_Risultati!O15)))</f>
        <v>0</v>
      </c>
      <c r="P53" s="129"/>
      <c r="Q53" s="132">
        <f>IF(LCC_Input_Risultati!Q72="",0,IF(Q52-(Calcoli!Q52*LCC_Input_Risultati!Q72*LCC_Input_Risultati!Q15)&lt;0,0,(Q52-(Calcoli!Q52*LCC_Input_Risultati!Q72*LCC_Input_Risultati!Q15))*(1/(1+LCC_Input_Risultati!Q16)^LCC_Input_Risultati!Q15)))</f>
        <v>0</v>
      </c>
      <c r="R53" s="129"/>
      <c r="S53" s="132">
        <f>IF(LCC_Input_Risultati!S72="",0,IF(S52-(Calcoli!S52*LCC_Input_Risultati!S72*LCC_Input_Risultati!S15)&lt;0,0,(S52-(Calcoli!S52*LCC_Input_Risultati!S72*LCC_Input_Risultati!S15))*(1/(1+LCC_Input_Risultati!S16)^LCC_Input_Risultati!S15)))</f>
        <v>0</v>
      </c>
      <c r="T53" s="129"/>
      <c r="U53" s="132">
        <f>IF(LCC_Input_Risultati!U72="",0,IF(U52-(Calcoli!U52*LCC_Input_Risultati!U72*LCC_Input_Risultati!U15)&lt;0,0,(U52-(Calcoli!U52*LCC_Input_Risultati!U72*LCC_Input_Risultati!U15))*(1/(1+LCC_Input_Risultati!U16)^LCC_Input_Risultati!U15)))</f>
        <v>0</v>
      </c>
      <c r="V53" s="129"/>
      <c r="W53" s="132">
        <f>IF(LCC_Input_Risultati!W72="",0,IF(W52-(Calcoli!W52*LCC_Input_Risultati!W72*LCC_Input_Risultati!W15)&lt;0,0,(W52-(Calcoli!W52*LCC_Input_Risultati!W72*LCC_Input_Risultati!W15))*(1/(1+LCC_Input_Risultati!W16)^LCC_Input_Risultati!W15)))</f>
        <v>0</v>
      </c>
    </row>
    <row r="54" spans="1:23" x14ac:dyDescent="0.3">
      <c r="C54" s="128"/>
      <c r="D54" s="128"/>
      <c r="E54" s="129"/>
      <c r="F54" s="129"/>
      <c r="G54" s="129"/>
      <c r="H54" s="129"/>
      <c r="I54" s="129"/>
      <c r="J54" s="129"/>
      <c r="K54" s="129"/>
      <c r="L54" s="129"/>
      <c r="M54" s="129"/>
      <c r="N54" s="129"/>
      <c r="O54" s="129"/>
      <c r="P54" s="129"/>
      <c r="Q54" s="129"/>
      <c r="R54" s="129"/>
      <c r="S54" s="129"/>
      <c r="T54" s="129"/>
      <c r="U54" s="129"/>
      <c r="V54" s="129"/>
      <c r="W54" s="129"/>
    </row>
  </sheetData>
  <mergeCells count="1">
    <mergeCell ref="A1:B1"/>
  </mergeCells>
  <pageMargins left="0.75" right="0.75" top="1" bottom="1" header="0.51180555555555496" footer="0.51180555555555496"/>
  <pageSetup firstPageNumber="0" orientation="portrait" horizontalDpi="300" verticalDpi="300"/>
  <cellWatches>
    <cellWatch r="H13"/>
    <cellWatch r="D13"/>
  </cellWatches>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Introduzione</vt:lpstr>
      <vt:lpstr>LCC_Input_Risultati</vt:lpstr>
      <vt:lpstr>Foglio_Risposta_Offerente</vt:lpstr>
      <vt:lpstr>Definizioni_Formule</vt:lpstr>
      <vt:lpstr>Risultati grafici</vt:lpstr>
      <vt:lpstr>Dati_Riferimento</vt:lpstr>
      <vt:lpstr>Calcoli</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cristian chiavetta</cp:lastModifiedBy>
  <cp:revision>3</cp:revision>
  <cp:lastPrinted>2017-08-24T14:30:16Z</cp:lastPrinted>
  <dcterms:created xsi:type="dcterms:W3CDTF">2017-08-22T13:37:17Z</dcterms:created>
  <dcterms:modified xsi:type="dcterms:W3CDTF">2021-02-17T14:30:04Z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