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codeName="ThisWorkbook"/>
  <mc:AlternateContent xmlns:mc="http://schemas.openxmlformats.org/markup-compatibility/2006">
    <mc:Choice Requires="x15">
      <x15ac:absPath xmlns:x15ac="http://schemas.microsoft.com/office/spreadsheetml/2010/11/ac" url="D:\1. ENEA\ARCADIA_GPP\Schede di approfondimento\Prime 2 schede di approfondimento\"/>
    </mc:Choice>
  </mc:AlternateContent>
  <bookViews>
    <workbookView xWindow="0" yWindow="0" windowWidth="19200" windowHeight="7050" tabRatio="791"/>
  </bookViews>
  <sheets>
    <sheet name="Introduzione" sheetId="1" r:id="rId1"/>
    <sheet name="LCC_Input_Risultati" sheetId="2" r:id="rId2"/>
    <sheet name="Risposta_Offerente" sheetId="3" r:id="rId3"/>
    <sheet name="Risultati_Grafici" sheetId="7" r:id="rId4"/>
    <sheet name="Definizioni_Formule" sheetId="4" r:id="rId5"/>
    <sheet name="Dati_di_Riferimento" sheetId="5" r:id="rId6"/>
    <sheet name="Calcoli"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 name="Lunga_attività">Calcoli!$C$16</definedName>
    <definedName name="Spento">Calcoli!$C$14</definedName>
  </definedNames>
  <calcPr calcId="162913"/>
</workbook>
</file>

<file path=xl/calcChain.xml><?xml version="1.0" encoding="utf-8"?>
<calcChain xmlns="http://schemas.openxmlformats.org/spreadsheetml/2006/main">
  <c r="D22" i="3" l="1"/>
  <c r="W53" i="6" l="1"/>
  <c r="U53" i="6"/>
  <c r="S53" i="6"/>
  <c r="Q53" i="6"/>
  <c r="O53" i="6"/>
  <c r="M53" i="6"/>
  <c r="K53" i="6"/>
  <c r="I53" i="6"/>
  <c r="G53" i="6"/>
  <c r="E53" i="6"/>
  <c r="E6" i="6"/>
  <c r="E5" i="6"/>
  <c r="E7" i="6"/>
  <c r="W17" i="2"/>
  <c r="W16" i="2"/>
  <c r="W15" i="2"/>
  <c r="W14" i="2"/>
  <c r="W13" i="2"/>
  <c r="U17" i="2"/>
  <c r="U16" i="2"/>
  <c r="U15" i="2"/>
  <c r="U14" i="2"/>
  <c r="U13" i="2"/>
  <c r="S17" i="2"/>
  <c r="S16" i="2"/>
  <c r="S15" i="2"/>
  <c r="S14" i="2"/>
  <c r="S13" i="2"/>
  <c r="Q17" i="2"/>
  <c r="Q16" i="2"/>
  <c r="Q15" i="2"/>
  <c r="Q14" i="2"/>
  <c r="Q13" i="2"/>
  <c r="O17" i="2"/>
  <c r="O16" i="2"/>
  <c r="O15" i="2"/>
  <c r="O14" i="2"/>
  <c r="O13" i="2"/>
  <c r="M17" i="2"/>
  <c r="M16" i="2"/>
  <c r="M15" i="2"/>
  <c r="M14" i="2"/>
  <c r="M13" i="2"/>
  <c r="I17" i="2"/>
  <c r="I16" i="2"/>
  <c r="I15" i="2"/>
  <c r="I14" i="2"/>
  <c r="I13" i="2"/>
  <c r="K17" i="2"/>
  <c r="K16" i="2"/>
  <c r="K15" i="2"/>
  <c r="K14" i="2"/>
  <c r="K13" i="2"/>
  <c r="G15" i="2"/>
  <c r="G16" i="2"/>
  <c r="G17" i="2"/>
  <c r="G14" i="2"/>
  <c r="G13" i="2"/>
  <c r="W51" i="6"/>
  <c r="W44" i="6"/>
  <c r="W38" i="6"/>
  <c r="W37" i="6"/>
  <c r="W30" i="6"/>
  <c r="W20" i="6"/>
  <c r="W19" i="6"/>
  <c r="W17" i="6"/>
  <c r="W16" i="6"/>
  <c r="W15" i="6"/>
  <c r="W14" i="6"/>
  <c r="W12" i="6"/>
  <c r="U51" i="6"/>
  <c r="U44" i="6"/>
  <c r="U38" i="6"/>
  <c r="U37" i="6"/>
  <c r="U30" i="6"/>
  <c r="U20" i="6"/>
  <c r="U19" i="6"/>
  <c r="U17" i="6"/>
  <c r="U16" i="6"/>
  <c r="U15" i="6"/>
  <c r="U14" i="6"/>
  <c r="U12" i="6"/>
  <c r="S51" i="6"/>
  <c r="S44" i="6"/>
  <c r="S38" i="6"/>
  <c r="S37" i="6"/>
  <c r="S30" i="6"/>
  <c r="S20" i="6"/>
  <c r="S19" i="6"/>
  <c r="S17" i="6"/>
  <c r="S16" i="6"/>
  <c r="S15" i="6"/>
  <c r="S14" i="6"/>
  <c r="S12" i="6"/>
  <c r="Q51" i="6"/>
  <c r="Q44" i="6"/>
  <c r="Q38" i="6"/>
  <c r="Q37" i="6"/>
  <c r="Q30" i="6"/>
  <c r="Q20" i="6"/>
  <c r="Q19" i="6"/>
  <c r="Q17" i="6"/>
  <c r="Q16" i="6"/>
  <c r="Q15" i="6"/>
  <c r="Q14" i="6"/>
  <c r="Q12" i="6"/>
  <c r="O51" i="6"/>
  <c r="O44" i="6"/>
  <c r="O38" i="6"/>
  <c r="O37" i="6"/>
  <c r="O30" i="6"/>
  <c r="O20" i="6"/>
  <c r="O19" i="6"/>
  <c r="O17" i="6"/>
  <c r="O16" i="6"/>
  <c r="O15" i="6"/>
  <c r="O14" i="6"/>
  <c r="O12" i="6"/>
  <c r="M51" i="6"/>
  <c r="M44" i="6"/>
  <c r="M38" i="6"/>
  <c r="M37" i="6"/>
  <c r="M30" i="6"/>
  <c r="M20" i="6"/>
  <c r="M19" i="6"/>
  <c r="M17" i="6"/>
  <c r="M16" i="6"/>
  <c r="M15" i="6"/>
  <c r="M14" i="6"/>
  <c r="M12" i="6"/>
  <c r="K51" i="6"/>
  <c r="K44" i="6"/>
  <c r="K38" i="6"/>
  <c r="K37" i="6"/>
  <c r="K30" i="6"/>
  <c r="K20" i="6"/>
  <c r="K19" i="6"/>
  <c r="K17" i="6"/>
  <c r="K16" i="6"/>
  <c r="K15" i="6"/>
  <c r="K14" i="6"/>
  <c r="K12" i="6"/>
  <c r="I51" i="6"/>
  <c r="I44" i="6"/>
  <c r="I38" i="6"/>
  <c r="I37" i="6"/>
  <c r="I30" i="6"/>
  <c r="I20" i="6"/>
  <c r="I19" i="6"/>
  <c r="I17" i="6"/>
  <c r="I16" i="6"/>
  <c r="I15" i="6"/>
  <c r="I14" i="6"/>
  <c r="I12" i="6"/>
  <c r="G51" i="6"/>
  <c r="G44" i="6"/>
  <c r="G38" i="6"/>
  <c r="G37" i="6"/>
  <c r="G30" i="6"/>
  <c r="G20" i="6"/>
  <c r="G19" i="6"/>
  <c r="G17" i="6"/>
  <c r="G16" i="6"/>
  <c r="G15" i="6"/>
  <c r="G14" i="6"/>
  <c r="G12" i="6"/>
  <c r="O39" i="6"/>
  <c r="I39" i="6"/>
  <c r="E38" i="6"/>
  <c r="E39" i="6" s="1"/>
  <c r="E14" i="6"/>
  <c r="W34" i="2"/>
  <c r="U34" i="2"/>
  <c r="Q34" i="2"/>
  <c r="O34" i="2"/>
  <c r="M34" i="2"/>
  <c r="K34" i="2"/>
  <c r="I34" i="2"/>
  <c r="G34" i="2"/>
  <c r="E34" i="2"/>
  <c r="E28" i="2"/>
  <c r="W28" i="2"/>
  <c r="U28" i="2"/>
  <c r="S28" i="2"/>
  <c r="Q28" i="2"/>
  <c r="O28" i="2"/>
  <c r="M28" i="2"/>
  <c r="K28" i="2"/>
  <c r="I28" i="2"/>
  <c r="G28" i="2"/>
  <c r="E12" i="6"/>
  <c r="S34" i="2"/>
  <c r="G5" i="7"/>
  <c r="I5" i="7"/>
  <c r="K5" i="7"/>
  <c r="M5" i="7"/>
  <c r="O5" i="7"/>
  <c r="Q5" i="7"/>
  <c r="S5" i="7"/>
  <c r="U5" i="7"/>
  <c r="W5" i="7"/>
  <c r="E5" i="7"/>
  <c r="W41" i="2"/>
  <c r="U41" i="2"/>
  <c r="S41" i="2"/>
  <c r="Q41" i="2"/>
  <c r="O41" i="2"/>
  <c r="M41" i="2"/>
  <c r="K41" i="2"/>
  <c r="I41" i="2"/>
  <c r="G41" i="2"/>
  <c r="W11" i="3"/>
  <c r="U11" i="3"/>
  <c r="S11" i="3"/>
  <c r="Q11" i="3"/>
  <c r="O11" i="3"/>
  <c r="M11" i="3"/>
  <c r="K11" i="3"/>
  <c r="I11" i="3"/>
  <c r="G11" i="3"/>
  <c r="E11" i="3"/>
  <c r="E49" i="2" s="1"/>
  <c r="E79" i="2" s="1"/>
  <c r="O69" i="2"/>
  <c r="O68" i="2"/>
  <c r="O66" i="2"/>
  <c r="O63" i="2"/>
  <c r="O62" i="2"/>
  <c r="O61" i="2"/>
  <c r="O60" i="2"/>
  <c r="O58" i="2"/>
  <c r="O55" i="2"/>
  <c r="O54" i="2"/>
  <c r="O31" i="6" s="1"/>
  <c r="O32" i="6" s="1"/>
  <c r="O53" i="2"/>
  <c r="O52" i="2"/>
  <c r="O52" i="6"/>
  <c r="O49" i="2"/>
  <c r="O79" i="2" s="1"/>
  <c r="O48" i="2"/>
  <c r="O42" i="2"/>
  <c r="O11" i="2"/>
  <c r="W10" i="3"/>
  <c r="W9" i="3"/>
  <c r="U10" i="3"/>
  <c r="U9" i="3"/>
  <c r="S10" i="3"/>
  <c r="S9" i="3"/>
  <c r="Q10" i="3"/>
  <c r="Q9" i="3"/>
  <c r="O10" i="3"/>
  <c r="O9" i="3"/>
  <c r="M10" i="3"/>
  <c r="M9" i="3"/>
  <c r="K10" i="3"/>
  <c r="K9" i="3"/>
  <c r="I10" i="3"/>
  <c r="I9" i="3"/>
  <c r="G10" i="3"/>
  <c r="G9" i="3"/>
  <c r="E10" i="3"/>
  <c r="E9" i="3"/>
  <c r="W69" i="2"/>
  <c r="W68" i="2"/>
  <c r="W66" i="2"/>
  <c r="W63" i="2"/>
  <c r="W62" i="2"/>
  <c r="W61" i="2"/>
  <c r="W60" i="2"/>
  <c r="W58" i="2"/>
  <c r="W55" i="2"/>
  <c r="W54" i="2"/>
  <c r="W31" i="6" s="1"/>
  <c r="W32" i="6" s="1"/>
  <c r="W53" i="2"/>
  <c r="W52" i="2"/>
  <c r="W52" i="6" s="1"/>
  <c r="W49" i="2"/>
  <c r="W79" i="2" s="1"/>
  <c r="W48" i="2"/>
  <c r="U69" i="2"/>
  <c r="U68" i="2"/>
  <c r="U66" i="2"/>
  <c r="U63" i="2"/>
  <c r="U62" i="2"/>
  <c r="U61" i="2"/>
  <c r="U60" i="2"/>
  <c r="U58" i="2"/>
  <c r="U55" i="2"/>
  <c r="U54" i="2"/>
  <c r="U31" i="6" s="1"/>
  <c r="U32" i="6" s="1"/>
  <c r="U76" i="2" s="1"/>
  <c r="U8" i="7" s="1"/>
  <c r="U53" i="2"/>
  <c r="U52" i="2"/>
  <c r="U52" i="6" s="1"/>
  <c r="U49" i="2"/>
  <c r="U79" i="2" s="1"/>
  <c r="U48" i="2"/>
  <c r="S69" i="2"/>
  <c r="S68" i="2"/>
  <c r="S66" i="2"/>
  <c r="S63" i="2"/>
  <c r="S62" i="2"/>
  <c r="S61" i="2"/>
  <c r="S60" i="2"/>
  <c r="S58" i="2"/>
  <c r="S55" i="2"/>
  <c r="S54" i="2"/>
  <c r="S31" i="6" s="1"/>
  <c r="S32" i="6" s="1"/>
  <c r="S76" i="2" s="1"/>
  <c r="S8" i="7" s="1"/>
  <c r="S53" i="2"/>
  <c r="S52" i="2"/>
  <c r="S49" i="2"/>
  <c r="S48" i="2"/>
  <c r="Q69" i="2"/>
  <c r="Q68" i="2"/>
  <c r="Q66" i="2"/>
  <c r="Q23" i="6"/>
  <c r="Q63" i="2"/>
  <c r="Q62" i="2"/>
  <c r="Q61" i="2"/>
  <c r="Q60" i="2"/>
  <c r="Q22" i="6" s="1"/>
  <c r="Q24" i="6" s="1"/>
  <c r="Q25" i="6" s="1"/>
  <c r="Q75" i="2" s="1"/>
  <c r="Q7" i="7" s="1"/>
  <c r="Q58" i="2"/>
  <c r="Q55" i="2"/>
  <c r="Q54" i="2"/>
  <c r="Q31" i="6"/>
  <c r="Q32" i="6" s="1"/>
  <c r="Q76" i="2" s="1"/>
  <c r="Q53" i="2"/>
  <c r="Q52" i="2"/>
  <c r="Q49" i="2"/>
  <c r="Q48" i="2"/>
  <c r="M69" i="2"/>
  <c r="M68" i="2"/>
  <c r="M66" i="2"/>
  <c r="M63" i="2"/>
  <c r="M62" i="2"/>
  <c r="M61" i="2"/>
  <c r="M60" i="2"/>
  <c r="M58" i="2"/>
  <c r="M55" i="2"/>
  <c r="M54" i="2"/>
  <c r="M31" i="6"/>
  <c r="M32" i="6"/>
  <c r="M53" i="2"/>
  <c r="M52" i="2"/>
  <c r="M52" i="6"/>
  <c r="M49" i="2"/>
  <c r="M74" i="2" s="1"/>
  <c r="M48" i="2"/>
  <c r="K69" i="2"/>
  <c r="K68" i="2"/>
  <c r="K66" i="2"/>
  <c r="K23" i="6" s="1"/>
  <c r="K63" i="2"/>
  <c r="K62" i="2"/>
  <c r="K61" i="2"/>
  <c r="K60" i="2"/>
  <c r="K58" i="2"/>
  <c r="K55" i="2"/>
  <c r="K54" i="2"/>
  <c r="K31" i="6" s="1"/>
  <c r="K32" i="6" s="1"/>
  <c r="K76" i="2" s="1"/>
  <c r="K53" i="2"/>
  <c r="K52" i="2"/>
  <c r="K52" i="6" s="1"/>
  <c r="K49" i="2"/>
  <c r="K48" i="2"/>
  <c r="I69" i="2"/>
  <c r="I68" i="2"/>
  <c r="I66" i="2"/>
  <c r="I63" i="2"/>
  <c r="I62" i="2"/>
  <c r="I61" i="2"/>
  <c r="I60" i="2"/>
  <c r="I58" i="2"/>
  <c r="I55" i="2"/>
  <c r="I54" i="2"/>
  <c r="I31" i="6" s="1"/>
  <c r="I32" i="6" s="1"/>
  <c r="I53" i="2"/>
  <c r="I52" i="2"/>
  <c r="I52" i="6" s="1"/>
  <c r="I49" i="2"/>
  <c r="I48" i="2"/>
  <c r="G69" i="2"/>
  <c r="G68" i="2"/>
  <c r="G66" i="2"/>
  <c r="G63" i="2"/>
  <c r="G62" i="2"/>
  <c r="G61" i="2"/>
  <c r="G60" i="2"/>
  <c r="G58" i="2"/>
  <c r="G55" i="2"/>
  <c r="G54" i="2"/>
  <c r="G31" i="6"/>
  <c r="G32" i="6" s="1"/>
  <c r="G76" i="2" s="1"/>
  <c r="G8" i="7" s="1"/>
  <c r="G53" i="2"/>
  <c r="G52" i="2"/>
  <c r="G49" i="2"/>
  <c r="G48" i="2"/>
  <c r="E58" i="2"/>
  <c r="G52" i="6"/>
  <c r="E39" i="2"/>
  <c r="S39" i="2" s="1"/>
  <c r="U42" i="2"/>
  <c r="U11" i="2"/>
  <c r="W42" i="2"/>
  <c r="W11" i="2"/>
  <c r="S42" i="2"/>
  <c r="S11" i="2"/>
  <c r="Q42" i="2"/>
  <c r="Q11" i="2"/>
  <c r="M42" i="2"/>
  <c r="M11" i="2"/>
  <c r="K42" i="2"/>
  <c r="K11" i="2"/>
  <c r="I79" i="2"/>
  <c r="I42" i="2"/>
  <c r="I11" i="2"/>
  <c r="E52" i="2"/>
  <c r="G11" i="2"/>
  <c r="G42" i="2"/>
  <c r="E66" i="2"/>
  <c r="E68" i="2"/>
  <c r="E19" i="6"/>
  <c r="E69" i="2"/>
  <c r="E20" i="6"/>
  <c r="E55" i="2"/>
  <c r="E53" i="2"/>
  <c r="E15" i="6"/>
  <c r="E16" i="6"/>
  <c r="E17" i="6"/>
  <c r="E54" i="2"/>
  <c r="E31" i="6" s="1"/>
  <c r="E32" i="6" s="1"/>
  <c r="E76" i="2" s="1"/>
  <c r="E48" i="2"/>
  <c r="E44" i="6"/>
  <c r="E51" i="6"/>
  <c r="E37" i="6"/>
  <c r="E30" i="6"/>
  <c r="C20" i="6"/>
  <c r="C17" i="6"/>
  <c r="C16" i="6"/>
  <c r="C15" i="6"/>
  <c r="C14" i="6"/>
  <c r="C5" i="5"/>
  <c r="E12" i="2"/>
  <c r="E63" i="2"/>
  <c r="E62" i="2"/>
  <c r="E61" i="2"/>
  <c r="E60" i="2"/>
  <c r="E52" i="6"/>
  <c r="Q79" i="2"/>
  <c r="S79" i="2"/>
  <c r="M79" i="2"/>
  <c r="I77" i="2"/>
  <c r="I9" i="7" s="1"/>
  <c r="K8" i="7"/>
  <c r="Q8" i="7"/>
  <c r="D21" i="3" l="1"/>
  <c r="D54" i="2"/>
  <c r="D22" i="2"/>
  <c r="D52" i="2"/>
  <c r="D20" i="2"/>
  <c r="D23" i="2"/>
  <c r="D20" i="3"/>
  <c r="D53" i="2"/>
  <c r="D21" i="2"/>
  <c r="D19" i="3"/>
  <c r="D55" i="2"/>
  <c r="U39" i="6"/>
  <c r="U77" i="2" s="1"/>
  <c r="U9" i="7" s="1"/>
  <c r="I76" i="2"/>
  <c r="I8" i="7" s="1"/>
  <c r="K79" i="2"/>
  <c r="I74" i="2"/>
  <c r="M76" i="2"/>
  <c r="M8" i="7" s="1"/>
  <c r="G23" i="6"/>
  <c r="W23" i="6"/>
  <c r="S22" i="6"/>
  <c r="S23" i="6"/>
  <c r="S83" i="2" s="1"/>
  <c r="S84" i="2" s="1"/>
  <c r="M22" i="6"/>
  <c r="D46" i="6"/>
  <c r="D31" i="6"/>
  <c r="D39" i="6"/>
  <c r="D25" i="6"/>
  <c r="D45" i="6"/>
  <c r="D52" i="6"/>
  <c r="D38" i="6"/>
  <c r="D24" i="6"/>
  <c r="D32" i="6"/>
  <c r="D53" i="6"/>
  <c r="E22" i="6"/>
  <c r="E83" i="2" s="1"/>
  <c r="U23" i="6"/>
  <c r="W22" i="6"/>
  <c r="W24" i="6" s="1"/>
  <c r="W25" i="6" s="1"/>
  <c r="W75" i="2" s="1"/>
  <c r="W7" i="7" s="1"/>
  <c r="M23" i="6"/>
  <c r="M24" i="6" s="1"/>
  <c r="M25" i="6" s="1"/>
  <c r="M75" i="2" s="1"/>
  <c r="M7" i="7" s="1"/>
  <c r="O23" i="6"/>
  <c r="E23" i="6"/>
  <c r="I23" i="6"/>
  <c r="O22" i="6"/>
  <c r="U22" i="6"/>
  <c r="G22" i="6"/>
  <c r="G83" i="2" s="1"/>
  <c r="D94" i="2"/>
  <c r="D78" i="2"/>
  <c r="W12" i="2"/>
  <c r="I39" i="2"/>
  <c r="U39" i="2"/>
  <c r="O39" i="2"/>
  <c r="W39" i="2"/>
  <c r="Q39" i="2"/>
  <c r="Q45" i="6" s="1"/>
  <c r="Q46" i="6" s="1"/>
  <c r="Q78" i="2" s="1"/>
  <c r="Q10" i="7" s="1"/>
  <c r="I6" i="7"/>
  <c r="S45" i="6"/>
  <c r="S46" i="6" s="1"/>
  <c r="S78" i="2" s="1"/>
  <c r="S10" i="7" s="1"/>
  <c r="M6" i="7"/>
  <c r="E8" i="7"/>
  <c r="D92" i="2"/>
  <c r="S12" i="2"/>
  <c r="D90" i="2"/>
  <c r="G12" i="2"/>
  <c r="I12" i="2"/>
  <c r="D75" i="2"/>
  <c r="Q12" i="2"/>
  <c r="G74" i="2"/>
  <c r="G79" i="2"/>
  <c r="E92" i="2" s="1"/>
  <c r="D87" i="2"/>
  <c r="K12" i="2"/>
  <c r="D91" i="2"/>
  <c r="D79" i="2"/>
  <c r="D42" i="2"/>
  <c r="E74" i="2"/>
  <c r="W76" i="2"/>
  <c r="W8" i="7" s="1"/>
  <c r="Q52" i="6"/>
  <c r="Q74" i="2"/>
  <c r="S52" i="6"/>
  <c r="S74" i="2"/>
  <c r="E77" i="2"/>
  <c r="D76" i="2"/>
  <c r="K74" i="2"/>
  <c r="I22" i="6"/>
  <c r="O74" i="2"/>
  <c r="Q83" i="2"/>
  <c r="D77" i="2"/>
  <c r="D88" i="2"/>
  <c r="W74" i="2"/>
  <c r="O76" i="2"/>
  <c r="O8" i="7" s="1"/>
  <c r="D16" i="2"/>
  <c r="D74" i="2"/>
  <c r="D81" i="2"/>
  <c r="D89" i="2"/>
  <c r="M12" i="2"/>
  <c r="U12" i="2"/>
  <c r="O12" i="2"/>
  <c r="K22" i="6"/>
  <c r="U74" i="2"/>
  <c r="O77" i="2"/>
  <c r="O9" i="7" s="1"/>
  <c r="K39" i="2"/>
  <c r="M39" i="2"/>
  <c r="G39" i="2"/>
  <c r="Q39" i="6"/>
  <c r="Q77" i="2" s="1"/>
  <c r="Q9" i="7" s="1"/>
  <c r="M39" i="6"/>
  <c r="M77" i="2" s="1"/>
  <c r="M9" i="7" s="1"/>
  <c r="K39" i="6"/>
  <c r="K77" i="2" s="1"/>
  <c r="K9" i="7" s="1"/>
  <c r="W39" i="6"/>
  <c r="W77" i="2" s="1"/>
  <c r="W9" i="7" s="1"/>
  <c r="S39" i="6"/>
  <c r="S77" i="2" s="1"/>
  <c r="S9" i="7" s="1"/>
  <c r="G39" i="6"/>
  <c r="G77" i="2" s="1"/>
  <c r="G9" i="7" s="1"/>
  <c r="M45" i="6" l="1"/>
  <c r="M46" i="6" s="1"/>
  <c r="M78" i="2" s="1"/>
  <c r="M10" i="7" s="1"/>
  <c r="E89" i="2"/>
  <c r="M83" i="2"/>
  <c r="S24" i="6"/>
  <c r="S25" i="6" s="1"/>
  <c r="S75" i="2" s="1"/>
  <c r="S7" i="7" s="1"/>
  <c r="G24" i="6"/>
  <c r="G25" i="6" s="1"/>
  <c r="G75" i="2" s="1"/>
  <c r="G7" i="7" s="1"/>
  <c r="E24" i="6"/>
  <c r="E25" i="6" s="1"/>
  <c r="E75" i="2" s="1"/>
  <c r="E7" i="7" s="1"/>
  <c r="E45" i="6"/>
  <c r="E46" i="6" s="1"/>
  <c r="E78" i="2" s="1"/>
  <c r="E10" i="7" s="1"/>
  <c r="Q84" i="2"/>
  <c r="U45" i="6"/>
  <c r="U46" i="6" s="1"/>
  <c r="U78" i="2" s="1"/>
  <c r="U10" i="7" s="1"/>
  <c r="W45" i="6"/>
  <c r="W46" i="6" s="1"/>
  <c r="W78" i="2" s="1"/>
  <c r="W10" i="7" s="1"/>
  <c r="W83" i="2"/>
  <c r="W84" i="2" s="1"/>
  <c r="U83" i="2"/>
  <c r="U84" i="2" s="1"/>
  <c r="U24" i="6"/>
  <c r="U25" i="6" s="1"/>
  <c r="U75" i="2" s="1"/>
  <c r="U7" i="7" s="1"/>
  <c r="G45" i="6"/>
  <c r="G46" i="6" s="1"/>
  <c r="G78" i="2" s="1"/>
  <c r="G10" i="7" s="1"/>
  <c r="O45" i="6"/>
  <c r="O46" i="6" s="1"/>
  <c r="O78" i="2" s="1"/>
  <c r="O10" i="7" s="1"/>
  <c r="O24" i="6"/>
  <c r="O25" i="6" s="1"/>
  <c r="O75" i="2" s="1"/>
  <c r="O7" i="7" s="1"/>
  <c r="O83" i="2"/>
  <c r="O84" i="2" s="1"/>
  <c r="K6" i="7"/>
  <c r="E87" i="2"/>
  <c r="E6" i="7"/>
  <c r="G6" i="7"/>
  <c r="O6" i="7"/>
  <c r="E90" i="2"/>
  <c r="E9" i="7"/>
  <c r="M81" i="2"/>
  <c r="K24" i="6"/>
  <c r="K25" i="6" s="1"/>
  <c r="K75" i="2" s="1"/>
  <c r="K7" i="7" s="1"/>
  <c r="K83" i="2"/>
  <c r="K84" i="2" s="1"/>
  <c r="Q81" i="2"/>
  <c r="Q6" i="7"/>
  <c r="Q11" i="7" s="1"/>
  <c r="K45" i="6"/>
  <c r="K46" i="6" s="1"/>
  <c r="K78" i="2" s="1"/>
  <c r="K10" i="7" s="1"/>
  <c r="W6" i="7"/>
  <c r="I83" i="2"/>
  <c r="I84" i="2" s="1"/>
  <c r="I45" i="6"/>
  <c r="I46" i="6" s="1"/>
  <c r="I78" i="2" s="1"/>
  <c r="I10" i="7" s="1"/>
  <c r="I24" i="6"/>
  <c r="I25" i="6" s="1"/>
  <c r="I75" i="2" s="1"/>
  <c r="S6" i="7"/>
  <c r="M84" i="2"/>
  <c r="G84" i="2"/>
  <c r="E84" i="2"/>
  <c r="M11" i="7"/>
  <c r="U6" i="7"/>
  <c r="S11" i="7" l="1"/>
  <c r="W81" i="2"/>
  <c r="W11" i="7"/>
  <c r="S81" i="2"/>
  <c r="E81" i="2"/>
  <c r="U11" i="7"/>
  <c r="G81" i="2"/>
  <c r="U81" i="2"/>
  <c r="G11" i="7"/>
  <c r="O81" i="2"/>
  <c r="O11" i="7"/>
  <c r="E91" i="2"/>
  <c r="I7" i="7"/>
  <c r="I11" i="7" s="1"/>
  <c r="I81" i="2"/>
  <c r="E88" i="2"/>
  <c r="E96" i="2"/>
  <c r="K81" i="2"/>
  <c r="E97" i="2"/>
  <c r="E11" i="7"/>
  <c r="K11" i="7"/>
  <c r="E94" i="2" l="1"/>
</calcChain>
</file>

<file path=xl/comments1.xml><?xml version="1.0" encoding="utf-8"?>
<comments xmlns="http://schemas.openxmlformats.org/spreadsheetml/2006/main">
  <authors>
    <author>Aure Adell</author>
  </authors>
  <commentList>
    <comment ref="B6" authorId="0" shapeId="0">
      <text>
        <r>
          <rPr>
            <sz val="10"/>
            <color rgb="FF000000"/>
            <rFont val="Verdana"/>
            <family val="2"/>
          </rPr>
          <t xml:space="preserve">If the tender or lot requires more than one type of product, specify which product is considered in each column (e.g. if lot 1 is composed of a computer and a display, assign one column for the computer and the other for the display) and label them accordingly (e.g. LOT1-PC and LOT1-Display), so that you can define the specific LCC parameters for that product and bidders know for what product they have to provide data in each column of the Bidder response sheet.
</t>
        </r>
      </text>
    </comment>
    <comment ref="B7" authorId="0" shapeId="0">
      <text>
        <r>
          <rPr>
            <sz val="10"/>
            <color rgb="FF000000"/>
            <rFont val="Tahoma"/>
            <family val="2"/>
          </rPr>
          <t xml:space="preserve">Type of equipment as defined in </t>
        </r>
        <r>
          <rPr>
            <sz val="10"/>
            <color rgb="FF000000"/>
            <rFont val="Verdana"/>
            <family val="2"/>
          </rPr>
          <t xml:space="preserve">Regulation (EU) No 617/2013 on ecodesign requirements for computers and computer servers.
</t>
        </r>
      </text>
    </comment>
    <comment ref="B14" authorId="0" shapeId="0">
      <text>
        <r>
          <rPr>
            <sz val="10"/>
            <color rgb="FF000000"/>
            <rFont val="Verdana"/>
            <family val="2"/>
          </rPr>
          <t xml:space="preserve">Number of years over which to calculate and compare life cycle costs of different solutions. In acquisition contracts, it should be equivalent to the average lifetime of the product in your organisation and in leasing/renting contracts it should be the duration of the contract. A shorter lifetime or evaluation period gives greater weight to the purchase price, while a longer lifetime gives operational and service costs more relevance.
</t>
        </r>
        <r>
          <rPr>
            <sz val="10"/>
            <color rgb="FF000000"/>
            <rFont val="Verdana"/>
            <family val="2"/>
          </rPr>
          <t xml:space="preserve">
</t>
        </r>
        <r>
          <rPr>
            <sz val="10"/>
            <color rgb="FF000000"/>
            <rFont val="Verdana"/>
            <family val="2"/>
          </rPr>
          <t xml:space="preserve">As reference a lifetime of 6 years for desktop and integrated desktop computers and 5 years for notebooks, portable all-in-one, thin clients and integrated think clients can be used according to the "European Commission DG Energy. Preparatory study on the Review of Regulation 617/2013 (Lot 3). Computers and Computer Servers. Task 3 Users. Final version for consultation" 2017. 
</t>
        </r>
        <r>
          <rPr>
            <sz val="10"/>
            <color rgb="FF000000"/>
            <rFont val="Verdana"/>
            <family val="2"/>
          </rPr>
          <t xml:space="preserve">
</t>
        </r>
        <r>
          <rPr>
            <sz val="10"/>
            <color rgb="FF000000"/>
            <rFont val="Verdana"/>
            <family val="2"/>
          </rPr>
          <t>For monitors a reference lifetime of 6 years could be used according to the "European Commission DG TREN. Preparatory studies for Eco-design Requirement of EuPs. Lot3 Personal Computers (desktops and laptops) and Computer Monitors. Final Report (task 1-8)" 2007".</t>
        </r>
        <r>
          <rPr>
            <sz val="10"/>
            <color rgb="FF00B0F0"/>
            <rFont val="Tahoma"/>
            <family val="2"/>
          </rPr>
          <t xml:space="preserve">
</t>
        </r>
      </text>
    </comment>
    <comment ref="B15" authorId="0" shapeId="0">
      <text>
        <r>
          <rPr>
            <sz val="10"/>
            <color rgb="FF000000"/>
            <rFont val="Verdana"/>
            <family val="2"/>
          </rPr>
          <t xml:space="preserve">The discount rate is used to calculate the current value of future costs. 
</t>
        </r>
        <r>
          <rPr>
            <sz val="10"/>
            <color rgb="FF000000"/>
            <rFont val="Verdana"/>
            <family val="2"/>
          </rPr>
          <t xml:space="preserve">As reference, a discount rate of 1,8% can be used for personal computers as recommended in the previous EU LCC tool based on "European Commission DG TREN Preparatory studies for Eco-design Requirement of EuPs. Lot. 3 Personal Computers (desktops and laptops) and Computer Monitors. Final Report (task 1-8)" 2007. 
</t>
        </r>
        <r>
          <rPr>
            <sz val="10"/>
            <color rgb="FF000000"/>
            <rFont val="Verdana"/>
            <family val="2"/>
          </rPr>
          <t xml:space="preserve">Alternatively, the Directorate-General for Regional and Urban Policy of the European Commission recommends using, as a general rule, a social discount rate of 5 % as a benchmark in Cohesion Member States and 3 % in other Member States. 
</t>
        </r>
        <r>
          <rPr>
            <sz val="10"/>
            <color rgb="FF000000"/>
            <rFont val="Verdana"/>
            <family val="2"/>
          </rPr>
          <t xml:space="preserve">For a simpler calculation, set the discount rate to 0.
</t>
        </r>
      </text>
    </comment>
    <comment ref="B17" authorId="0" shapeId="0">
      <text>
        <r>
          <rPr>
            <sz val="10"/>
            <color rgb="FF000000"/>
            <rFont val="Verdana"/>
            <family val="2"/>
          </rPr>
          <t xml:space="preserve">Use the average price increase of electricity in your country or in your authority (according to official data and including all taxes and adjusted to eliminate the effect of inflation). 
</t>
        </r>
        <r>
          <rPr>
            <sz val="10"/>
            <color rgb="FF000000"/>
            <rFont val="Verdana"/>
            <family val="2"/>
          </rPr>
          <t xml:space="preserve">For a simpler calculation, set the electricity price increase to 0.
</t>
        </r>
      </text>
    </comment>
    <comment ref="B20" authorId="0" shapeId="0">
      <text>
        <r>
          <rPr>
            <sz val="10"/>
            <color rgb="FF000000"/>
            <rFont val="Verdana"/>
            <family val="2"/>
          </rPr>
          <t>Insert here other one-off costs you may have at the beginning of the contract in relation to computers and monitors independent from the offers and not included in previous costs categories (e.g. staff training, computers configuration and data transfer, etc.).</t>
        </r>
        <r>
          <rPr>
            <sz val="10"/>
            <color rgb="FF00B0F0"/>
            <rFont val="Verdana"/>
            <family val="2"/>
          </rPr>
          <t xml:space="preserve">
</t>
        </r>
      </text>
    </comment>
    <comment ref="B21" authorId="0" shapeId="0">
      <text>
        <r>
          <rPr>
            <sz val="10"/>
            <color rgb="FF000000"/>
            <rFont val="Verdana"/>
            <family val="34"/>
          </rPr>
          <t xml:space="preserve">Insert here any costs for insurance, fees or taxes (except VAT as tenders should be evaluated excluding VAT) related to the procurement and use of computers and monitors. 
</t>
        </r>
        <r>
          <rPr>
            <sz val="10"/>
            <color rgb="FF000000"/>
            <rFont val="Verdana"/>
            <family val="34"/>
          </rPr>
          <t xml:space="preserve">
</t>
        </r>
        <r>
          <rPr>
            <sz val="10"/>
            <color rgb="FF000000"/>
            <rFont val="Verdana"/>
            <family val="2"/>
          </rPr>
          <t xml:space="preserve">Leave blank if these costs are to be included in the product acquisition cost (for purchase contracts) or in the service costs (in renting/leasing contracts) provided by bidders. If so, specify it clearly in the tendering documents.
</t>
        </r>
      </text>
    </comment>
    <comment ref="B23" authorId="0" shapeId="0">
      <text>
        <r>
          <rPr>
            <sz val="10"/>
            <color rgb="FF000000"/>
            <rFont val="Verdana"/>
            <family val="2"/>
          </rPr>
          <t>Insert here other annual costs you may have during the contract in relation to computers and monitors independent from the offers and not included in previous costs categories (e.g. system maintenance, regular training, data destruction, etc.).</t>
        </r>
        <r>
          <rPr>
            <sz val="10"/>
            <color rgb="FF00B0F0"/>
            <rFont val="Verdana"/>
            <family val="2"/>
          </rPr>
          <t xml:space="preserve">
</t>
        </r>
      </text>
    </comment>
    <comment ref="B24" authorId="0" shapeId="0">
      <text>
        <r>
          <rPr>
            <sz val="10"/>
            <color rgb="FF000000"/>
            <rFont val="Verdana"/>
            <family val="2"/>
          </rPr>
          <t xml:space="preserve">In purchase contracts, you may want to include the depreciation rate for the product, if you plan to replace and resell it at the end of the evaluation period. If you don't plan to do that, leave the cell blank.
</t>
        </r>
        <r>
          <rPr>
            <sz val="10"/>
            <color rgb="FF000000"/>
            <rFont val="Verdana"/>
            <family val="2"/>
          </rPr>
          <t xml:space="preserve">
</t>
        </r>
        <r>
          <rPr>
            <sz val="10"/>
            <color rgb="FF000000"/>
            <rFont val="Verdana"/>
            <family val="2"/>
          </rPr>
          <t xml:space="preserve">If you plan to include in the tender a buy-back value by bidders or other type of remnant value approach, you will need to adjust the tool or specify how you will incorporate that information in the tool in those different contract management approaches. 
</t>
        </r>
      </text>
    </comment>
    <comment ref="B27" authorId="0" shapeId="0">
      <text>
        <r>
          <rPr>
            <sz val="10"/>
            <color rgb="FF000000"/>
            <rFont val="Verdana"/>
            <family val="2"/>
          </rPr>
          <t xml:space="preserve">In line with the EU GPP Criteria, the tool requires energy consumption to be measured according to the latest version of the Energy Star standard. Depending on the option selected from the dropdown menu, annual operational costs due to energy consumption will be obtained by:
</t>
        </r>
        <r>
          <rPr>
            <sz val="10"/>
            <color rgb="FF000000"/>
            <rFont val="Verdana"/>
            <family val="2"/>
          </rPr>
          <t xml:space="preserve">
</t>
        </r>
        <r>
          <rPr>
            <sz val="10"/>
            <color rgb="FF000000"/>
            <rFont val="Verdana"/>
            <family val="2"/>
          </rPr>
          <t xml:space="preserve">Option 1) Either requiring the annual typical energy consumption (ETEC value in kWh) calculated according to the Energy Star standard, which provides directly the annual consumption value; or alternatively by requiring the power demand (W) in the four operation modes and applying a time use profile in each mode as defined in the Energy Star standard (provided in the Reference Data sheet), which results in the ETEC value. In those cases, the rows below of "own time use profile" should be left blank.
</t>
        </r>
        <r>
          <rPr>
            <sz val="10"/>
            <color rgb="FF000000"/>
            <rFont val="Verdana"/>
            <family val="2"/>
          </rPr>
          <t xml:space="preserve">
</t>
        </r>
        <r>
          <rPr>
            <sz val="10"/>
            <color rgb="FF000000"/>
            <rFont val="Verdana"/>
            <family val="2"/>
          </rPr>
          <t>Option 2) Requiring the power demand (W) in those four operation modes as defined in the Energy Star standard, but applying your own time use profile if you have other estimates that correspond better to your real energy consumption. In those cases, the rows below of "own time use profile" should be filled in to provide the time in each use mode that will be used to calculate annual energy consumption. Results obtained this way are not equivalent to the ones above as they use a different time use profile. If you select this option, remember to hide the rows for E</t>
        </r>
        <r>
          <rPr>
            <sz val="8"/>
            <color rgb="FF000000"/>
            <rFont val="Verdana"/>
            <family val="2"/>
          </rPr>
          <t xml:space="preserve">TEC </t>
        </r>
        <r>
          <rPr>
            <sz val="10"/>
            <color rgb="FF000000"/>
            <rFont val="Verdana"/>
            <family val="2"/>
          </rPr>
          <t>value in the "Bidder response sheet".</t>
        </r>
        <r>
          <rPr>
            <sz val="10"/>
            <color rgb="FF00B0F0"/>
            <rFont val="Verdana"/>
            <family val="2"/>
          </rPr>
          <t xml:space="preserve">
</t>
        </r>
      </text>
    </comment>
    <comment ref="B28" authorId="0" shapeId="0">
      <text>
        <r>
          <rPr>
            <sz val="10"/>
            <color rgb="FF000000"/>
            <rFont val="Verdana"/>
            <family val="2"/>
          </rPr>
          <t xml:space="preserve">The Energy Star standard foresees 4 use modes: off mode, sleep mode and two sub-modes of the on mode (the long and short idle modes).
</t>
        </r>
        <r>
          <rPr>
            <sz val="10"/>
            <color rgb="FF000000"/>
            <rFont val="Verdana"/>
            <family val="2"/>
          </rPr>
          <t xml:space="preserve">
</t>
        </r>
        <r>
          <rPr>
            <sz val="10"/>
            <color rgb="FF000000"/>
            <rFont val="Verdana"/>
            <family val="2"/>
          </rPr>
          <t xml:space="preserve">More information on the rationale behind it and why it does not consider the active mode can be found in the explanation to define the use profile for measuring the ETEC value as provided in the Annexes of International standard: ECMA-383 Measuring the energy consumption of Personal Computing Products, the standard largely based on which energy consumption is measured for the Energy Star. </t>
        </r>
      </text>
    </comment>
    <comment ref="B41" authorId="0" shapeId="0">
      <text>
        <r>
          <rPr>
            <sz val="10"/>
            <color rgb="FF000000"/>
            <rFont val="Verdana"/>
            <family val="34"/>
          </rPr>
          <t xml:space="preserve">If you include the climate change externalities associated with the energy consumption of computers and monitors, the tool provides reference data for CO2eq emissions of the electricity mix of your country. However, you can use the CO2eq emissions of your own electricity instead, by entering them here. 
</t>
        </r>
      </text>
    </comment>
    <comment ref="B42" authorId="0" shapeId="0">
      <text>
        <r>
          <rPr>
            <sz val="10"/>
            <color rgb="FF000000"/>
            <rFont val="Verdana"/>
            <family val="2"/>
          </rPr>
          <t xml:space="preserve">You also need to specify the cost of CO2eq. As reference, an externality cost of 90 EUR/tone CO2eq can be used (converted to your national currency), as used in "Ricardo-AEA. Update of the Handbook on External Costs of Transport”, 2014. More information in the Definitions &amp; Formulas tab.
</t>
        </r>
      </text>
    </comment>
    <comment ref="B46" authorId="0" shapeId="0">
      <text>
        <r>
          <rPr>
            <sz val="10"/>
            <color rgb="FF000000"/>
            <rFont val="Verdana"/>
            <family val="2"/>
          </rPr>
          <t xml:space="preserve">DO NOT INPUT DATA HERE. Answers by bidders are provided in the "Bidder response sheet" and copied here automatically to calculate LCC. Expand through the [+] button on the left. If you hide some cost elements here, do the same in the "Bidder response sheet" to keep the same structure and ensure data is transferred correctly.
</t>
        </r>
      </text>
    </comment>
  </commentList>
</comments>
</file>

<file path=xl/comments2.xml><?xml version="1.0" encoding="utf-8"?>
<comments xmlns="http://schemas.openxmlformats.org/spreadsheetml/2006/main">
  <authors>
    <author>Aure Adell</author>
  </authors>
  <commentList>
    <comment ref="B19" authorId="0" shapeId="0">
      <text>
        <r>
          <rPr>
            <sz val="10"/>
            <color rgb="FF000000"/>
            <rFont val="Verdana"/>
            <family val="34"/>
          </rPr>
          <t xml:space="preserve">For this field and the next, specify only if the contract is for the purchase of computers and/or monitors. 
</t>
        </r>
        <r>
          <rPr>
            <sz val="10"/>
            <color rgb="FF000000"/>
            <rFont val="Verdana"/>
            <family val="34"/>
          </rPr>
          <t>If it is a leasing or renting contract, leave the two fields blank, as the costs will be included in the service costs below.</t>
        </r>
      </text>
    </comment>
    <comment ref="B20" authorId="0" shapeId="0">
      <text>
        <r>
          <rPr>
            <sz val="10"/>
            <color rgb="FF000000"/>
            <rFont val="Tahoma"/>
            <family val="2"/>
          </rPr>
          <t xml:space="preserve">Only in contracts for the supply of equipment, not in leasing/renting contracts. In those cases, installation costs must be included in the service costs row here below.
</t>
        </r>
      </text>
    </comment>
    <comment ref="B22" authorId="0" shapeId="0">
      <text>
        <r>
          <rPr>
            <sz val="10"/>
            <color rgb="FF000000"/>
            <rFont val="Verdana"/>
            <family val="2"/>
          </rPr>
          <t xml:space="preserve">Specify only if the contract includes this possibility at the end of the contract period.
</t>
        </r>
      </text>
    </comment>
    <comment ref="B25" authorId="0" shapeId="0">
      <text>
        <r>
          <rPr>
            <sz val="10"/>
            <color rgb="FF000000"/>
            <rFont val="Verdana"/>
            <family val="2"/>
          </rPr>
          <t xml:space="preserve">Provide the computer or tablet energy consumption either as annual typical energy consumption (ETEC value) if so required or by providing the power demand in the 4 use modes below as required in the tender specifications.
</t>
        </r>
        <r>
          <rPr>
            <sz val="10"/>
            <color rgb="FF000000"/>
            <rFont val="Verdana"/>
            <family val="2"/>
          </rPr>
          <t xml:space="preserve">
</t>
        </r>
        <r>
          <rPr>
            <sz val="10"/>
            <color rgb="FF000000"/>
            <rFont val="Verdana"/>
            <family val="2"/>
          </rPr>
          <t>For desktop computers and notebooks that use an alternative low power mode in place of the sleep and long-idle modes, power in alternative low power mode may be introduced for sleep and long-idle modes.</t>
        </r>
      </text>
    </comment>
    <comment ref="B33" authorId="0" shapeId="0">
      <text>
        <r>
          <rPr>
            <sz val="10"/>
            <color rgb="FF000000"/>
            <rFont val="Verdana"/>
            <family val="2"/>
          </rPr>
          <t>Provide the monitor's energy consumption either as annual typical energy consumption (ETEC value) if so required or by providing the power demand in the 2 use modes below as required in the tender specifications.</t>
        </r>
      </text>
    </comment>
  </commentList>
</comments>
</file>

<file path=xl/sharedStrings.xml><?xml version="1.0" encoding="utf-8"?>
<sst xmlns="http://schemas.openxmlformats.org/spreadsheetml/2006/main" count="469" uniqueCount="294">
  <si>
    <t>%</t>
  </si>
  <si>
    <r>
      <rPr>
        <sz val="9"/>
        <rFont val="Arial"/>
        <family val="2"/>
        <charset val="1"/>
      </rPr>
      <t>kg CO</t>
    </r>
    <r>
      <rPr>
        <vertAlign val="subscript"/>
        <sz val="9"/>
        <rFont val="Arial"/>
        <family val="2"/>
        <charset val="1"/>
      </rPr>
      <t>2</t>
    </r>
    <r>
      <rPr>
        <sz val="9"/>
        <rFont val="Arial"/>
        <family val="2"/>
        <charset val="1"/>
      </rPr>
      <t>eq/kWh</t>
    </r>
  </si>
  <si>
    <t>Watt</t>
  </si>
  <si>
    <t>kWh</t>
  </si>
  <si>
    <r>
      <rPr>
        <sz val="9"/>
        <rFont val="Arial"/>
        <family val="2"/>
        <charset val="1"/>
      </rPr>
      <t>kg CO</t>
    </r>
    <r>
      <rPr>
        <vertAlign val="subscript"/>
        <sz val="9"/>
        <rFont val="Arial"/>
        <family val="2"/>
        <charset val="1"/>
      </rPr>
      <t>2</t>
    </r>
    <r>
      <rPr>
        <sz val="9"/>
        <rFont val="Arial"/>
        <family val="2"/>
        <charset val="1"/>
      </rPr>
      <t>eq</t>
    </r>
  </si>
  <si>
    <t>Austria</t>
  </si>
  <si>
    <t>EUR</t>
  </si>
  <si>
    <t>Bulgaria</t>
  </si>
  <si>
    <t>BGN</t>
  </si>
  <si>
    <t>CZK</t>
  </si>
  <si>
    <t>DKK</t>
  </si>
  <si>
    <t>Estonia</t>
  </si>
  <si>
    <t>Monitor</t>
  </si>
  <si>
    <t>HUF</t>
  </si>
  <si>
    <t>Malta</t>
  </si>
  <si>
    <t>PLN</t>
  </si>
  <si>
    <t>Romania</t>
  </si>
  <si>
    <t>RON</t>
  </si>
  <si>
    <t>Slovenia</t>
  </si>
  <si>
    <t>SEK</t>
  </si>
  <si>
    <t>GBP</t>
  </si>
  <si>
    <t>Computer</t>
  </si>
  <si>
    <t>Duration of the service agreement according to the tender</t>
  </si>
  <si>
    <t xml:space="preserve">http://ec.europa.eu/environment/gpp/eu_gpp_criteria_en.htm
 </t>
  </si>
  <si>
    <t xml:space="preserve">http://ec.europa.eu/environment/gpp/helpdesk.htm 
</t>
  </si>
  <si>
    <t>kg CO2/kWh</t>
  </si>
  <si>
    <t>Computer-Desktop</t>
  </si>
  <si>
    <t>Notebook-Two-in-One</t>
  </si>
  <si>
    <t>Tablet</t>
  </si>
  <si>
    <t>Computer-ThinClient</t>
  </si>
  <si>
    <t>c</t>
  </si>
  <si>
    <r>
      <t>kg CO</t>
    </r>
    <r>
      <rPr>
        <vertAlign val="subscript"/>
        <sz val="9"/>
        <rFont val="Arial"/>
        <family val="2"/>
      </rPr>
      <t>2</t>
    </r>
    <r>
      <rPr>
        <sz val="9"/>
        <rFont val="Arial"/>
        <family val="2"/>
      </rPr>
      <t>eq/kWh</t>
    </r>
  </si>
  <si>
    <t xml:space="preserve"> LCC Calculations and Results</t>
  </si>
  <si>
    <t>Operation present value factor</t>
  </si>
  <si>
    <r>
      <t>E</t>
    </r>
    <r>
      <rPr>
        <b/>
        <sz val="8"/>
        <rFont val="Arial"/>
        <family val="2"/>
        <charset val="1"/>
      </rPr>
      <t>TEC</t>
    </r>
    <r>
      <rPr>
        <b/>
        <sz val="11"/>
        <rFont val="Arial"/>
        <family val="2"/>
        <charset val="1"/>
      </rPr>
      <t xml:space="preserve"> computer</t>
    </r>
  </si>
  <si>
    <r>
      <t>E</t>
    </r>
    <r>
      <rPr>
        <b/>
        <sz val="8"/>
        <rFont val="Arial"/>
        <family val="2"/>
        <charset val="1"/>
      </rPr>
      <t>TEC</t>
    </r>
    <r>
      <rPr>
        <b/>
        <sz val="11"/>
        <rFont val="Arial"/>
        <family val="2"/>
        <charset val="1"/>
      </rPr>
      <t xml:space="preserve"> monitor</t>
    </r>
  </si>
  <si>
    <t>HRK</t>
  </si>
  <si>
    <t xml:space="preserve">http://ec.europa.eu/environment/gpp/pdf/EC_LCC_computers_guide_final_updated_Mar2019.pdf </t>
  </si>
  <si>
    <t>Introduzione</t>
  </si>
  <si>
    <t>Elemento strumento</t>
  </si>
  <si>
    <t>Descrizione</t>
  </si>
  <si>
    <t>Valuta</t>
  </si>
  <si>
    <t>Belgio</t>
  </si>
  <si>
    <t>Croazia</t>
  </si>
  <si>
    <t>Cipro</t>
  </si>
  <si>
    <t>Repubblica Ceca</t>
  </si>
  <si>
    <t>Danimarca</t>
  </si>
  <si>
    <t>Finlandia</t>
  </si>
  <si>
    <t>Francia</t>
  </si>
  <si>
    <t>Germania</t>
  </si>
  <si>
    <t>Grecia</t>
  </si>
  <si>
    <t>Ungheria</t>
  </si>
  <si>
    <t>Irlanda</t>
  </si>
  <si>
    <t>Italia</t>
  </si>
  <si>
    <t>Lettonia</t>
  </si>
  <si>
    <t>Lituania</t>
  </si>
  <si>
    <t>Lussemburgo</t>
  </si>
  <si>
    <t>Olanda</t>
  </si>
  <si>
    <t>Polonia</t>
  </si>
  <si>
    <t>Portogallo</t>
  </si>
  <si>
    <t>Slovacchia</t>
  </si>
  <si>
    <t>Spagna</t>
  </si>
  <si>
    <t>Svezia</t>
  </si>
  <si>
    <t>Regno Unito</t>
  </si>
  <si>
    <t>Calcoli</t>
  </si>
  <si>
    <t>Fattore del valore attuale generale</t>
  </si>
  <si>
    <t>Coefficienti di Calcolo</t>
  </si>
  <si>
    <t>Fattore del valore attuale del servizio</t>
  </si>
  <si>
    <t>Dati di Riferimento</t>
  </si>
  <si>
    <t>Lista delle Nazioni</t>
  </si>
  <si>
    <t>Lista delle Valute</t>
  </si>
  <si>
    <t>[CLICCA PER SELEZIONARE]</t>
  </si>
  <si>
    <t xml:space="preserve">Mix  Elettrico emissioni di CO2eq </t>
  </si>
  <si>
    <t>Fonte: Thinkstep AG Environmental Footprint datasets - EF_Climate Change factor from the LCIA Results for each country's Electricity grid mix 1kV-60kV; AC, technology mix; consumption mix, to consumer; 1kV - 60kV  - developed in the framework of the Commission Environmental Footprint pilot phase (2013-2018) and retrieved on 3rd July 2019. The validity of data is until December 2020.</t>
  </si>
  <si>
    <t>Profili di utilizzo in termine di tempo come definito dell'Energy Star</t>
  </si>
  <si>
    <t>Tipo di prodotto</t>
  </si>
  <si>
    <t>Computer-Integrato</t>
  </si>
  <si>
    <t>Notebook-Convenzionale</t>
  </si>
  <si>
    <t>ThinClient-Portatile</t>
  </si>
  <si>
    <t>All-in-oneComputer-Portatile</t>
  </si>
  <si>
    <t>Opzioni di Consumo Energetico</t>
  </si>
  <si>
    <t>Richiesta di energia durante l'uso definita dall'Energy Star ma applicando il nostro specifico profilo d'uso (definito sotto)</t>
  </si>
  <si>
    <t>Valore TEC annuale o consumo disaggregato in differenti profili d'uso come definiti dall'Energy Star</t>
  </si>
  <si>
    <t>Il totale deve essere 100%</t>
  </si>
  <si>
    <t>Fornire informazioni per ogni modalità</t>
  </si>
  <si>
    <t>Lasciare queste celle vuote</t>
  </si>
  <si>
    <t>Messaggi d'errore</t>
  </si>
  <si>
    <t>Costo Operativi per Unità</t>
  </si>
  <si>
    <t>Spento</t>
  </si>
  <si>
    <t>Lunga-inattività</t>
  </si>
  <si>
    <t>Breve-inattività</t>
  </si>
  <si>
    <t>Acceso</t>
  </si>
  <si>
    <t>Sospensione</t>
  </si>
  <si>
    <t>Definizioni e Formule</t>
  </si>
  <si>
    <t>Dati forniti dall'amministrazione aggiudicatrice: parametri comuni per il calcolo dei costi del ciclo di vita</t>
  </si>
  <si>
    <t>Identificazione del prodotto:</t>
  </si>
  <si>
    <t>kWh/anno.unità</t>
  </si>
  <si>
    <t>Costi di esternalità per unità</t>
  </si>
  <si>
    <t>Costi annuali di esternalità per unità</t>
  </si>
  <si>
    <t>Costi di esternalità durante il periodo di valutazione in valore netto attuale</t>
  </si>
  <si>
    <t>Valore residuo per unità</t>
  </si>
  <si>
    <t>Costi di investimento (esclusi installazione e altri costi iniziali)</t>
  </si>
  <si>
    <t>Valore residuo alla fine del periodo di valutazione in valore netto attuale</t>
  </si>
  <si>
    <t>Altri costi annuali per unità</t>
  </si>
  <si>
    <t>Altri costi annuali durante il periodo di valutazione in valore netto attuale per unità</t>
  </si>
  <si>
    <t>Costi di Servizio per unità</t>
  </si>
  <si>
    <t>Costi operativi annuali</t>
  </si>
  <si>
    <t>Costi operativi durante il periodo di valutazione in valore netto attuale per unità</t>
  </si>
  <si>
    <t>Costi annuali di servizio</t>
  </si>
  <si>
    <t>Costi annuali di servizio durante il periodo di valutazione in valore netto attuale per unità</t>
  </si>
  <si>
    <t>Strumento per il calcolo del LCC per gli acquisti di computer e monitor</t>
  </si>
  <si>
    <t>Formule</t>
  </si>
  <si>
    <t>Scopo dello strumento</t>
  </si>
  <si>
    <t xml:space="preserve">Lo strumento contiene sette schede o fogli:
</t>
  </si>
  <si>
    <r>
      <t>1)</t>
    </r>
    <r>
      <rPr>
        <b/>
        <sz val="11"/>
        <rFont val="Arial"/>
        <family val="2"/>
      </rPr>
      <t xml:space="preserve"> Introduzione</t>
    </r>
    <r>
      <rPr>
        <sz val="11"/>
        <rFont val="Arial"/>
        <family val="2"/>
        <charset val="1"/>
      </rPr>
      <t>, che delinea brevemente il contenuto dello strumento.</t>
    </r>
  </si>
  <si>
    <r>
      <t>2)</t>
    </r>
    <r>
      <rPr>
        <b/>
        <sz val="11"/>
        <rFont val="Arial"/>
        <family val="2"/>
      </rPr>
      <t xml:space="preserve"> Input e risultati LCC</t>
    </r>
    <r>
      <rPr>
        <sz val="11"/>
        <rFont val="Arial"/>
        <family val="2"/>
      </rPr>
      <t xml:space="preserve">, dove vengono compilati i parametri e le informazioni LCC e presentati i risultati.
In questa scheda le amministrazioni aggiudicatrici devono specificare il tipo di contratto per la gara di appalto (un contratto di acquisto con diverse modalità possibili per la fornitura di cartucce e la manutenzione, o un contratto di servizio che include la fornitura di cartucce e attività di manutenzione) e devono fornire i parametri di base per i calcoli (durata del contratto, periodo di valutazione, tasso di sconto, ecc.). I dati degli offerenti vengono integrati automaticamente dal "Foglio di risposta dell'offerente" (vedi sotto) e i risultati LCC sono presentati per ogni prodotto offerto e in totale. Se si modifica questa scheda nascondendo i parametri di costo che non sono rilevanti per il contratto specifico, è necessario nascondere anche le righe e le colonne pertinenti nel foglio di risposta dell'offerente per garantire la coerenza. Quando si immettono i costi, l'IVA non deve essere inclusa.
 </t>
    </r>
  </si>
  <si>
    <r>
      <t xml:space="preserve">3) </t>
    </r>
    <r>
      <rPr>
        <b/>
        <sz val="11"/>
        <color theme="1"/>
        <rFont val="Arial"/>
        <family val="2"/>
      </rPr>
      <t>Foglio di risposta dell'offerente</t>
    </r>
    <r>
      <rPr>
        <sz val="11"/>
        <color theme="1"/>
        <rFont val="Arial"/>
        <family val="2"/>
        <charset val="1"/>
      </rPr>
      <t xml:space="preserve">, dove gli offerenti forniscono, in modo standard, i dati necessari per calcolare i costi del ciclo di vita delle loro offerte. Le informazioni fornite in questa scheda vengono importate automaticamente nella scheda "Input e risultati LCC" per il calcolo dei costi del ciclo di vita. Quando si immettono i costi, l'IVA non deve essere inclusa.
</t>
    </r>
  </si>
  <si>
    <r>
      <t xml:space="preserve">4) </t>
    </r>
    <r>
      <rPr>
        <b/>
        <sz val="11"/>
        <rFont val="Arial"/>
        <family val="2"/>
      </rPr>
      <t>Risultati grafici</t>
    </r>
    <r>
      <rPr>
        <sz val="11"/>
        <rFont val="Arial"/>
        <family val="2"/>
      </rPr>
      <t xml:space="preserve">, questa scheda fornisce una rappresentazione grafica dei risultati LCC sotto forma di un grafico a barre che mostra il contributo di ciascuna categoria di costo al totale LCC di ogni tipo di apparecchiatura inclusa nello strumento. Se vuoi confrontare visivamente diverse offerte, dovrai inserire i risultati di ciascuna di esse in una colonna diversa per avere un output grafico delle diverse offerte.
</t>
    </r>
  </si>
  <si>
    <r>
      <t>5)</t>
    </r>
    <r>
      <rPr>
        <b/>
        <sz val="11"/>
        <rFont val="Arial"/>
        <family val="2"/>
      </rPr>
      <t xml:space="preserve"> Definizioni e formule</t>
    </r>
    <r>
      <rPr>
        <sz val="11"/>
        <rFont val="Arial"/>
        <family val="2"/>
      </rPr>
      <t xml:space="preserve">, questo foglio fornisce definizioni chiare per ogni parametro e formula utilizzati nello strumento. Le amministrazioni aggiudicatrici dovranno assicurarsi di specificare nei documenti di gara gli standard e il formato dei dati per garantire la coerenza tra le offerte (soprattutto in relazione al consumo di energia per il calcolo dei costi operativi).
</t>
    </r>
  </si>
  <si>
    <r>
      <t xml:space="preserve">6) </t>
    </r>
    <r>
      <rPr>
        <b/>
        <sz val="11"/>
        <color theme="1"/>
        <rFont val="Arial"/>
        <family val="2"/>
      </rPr>
      <t>Dati di riferimento</t>
    </r>
    <r>
      <rPr>
        <sz val="11"/>
        <color theme="1"/>
        <rFont val="Arial"/>
        <family val="2"/>
      </rPr>
      <t>, contiene i set di dati utilizzati per alcuni calcoli. Include la valuta e le emissioni di CO2-eq del mix elettrico nazionale per i paesi dell'UE, nonché il testo per i menu a discesa..</t>
    </r>
  </si>
  <si>
    <r>
      <t xml:space="preserve">7) </t>
    </r>
    <r>
      <rPr>
        <b/>
        <sz val="11"/>
        <color theme="1"/>
        <rFont val="Arial"/>
        <family val="2"/>
      </rPr>
      <t>Calcoli,</t>
    </r>
    <r>
      <rPr>
        <sz val="11"/>
        <color theme="1"/>
        <rFont val="Arial"/>
        <family val="2"/>
        <charset val="1"/>
      </rPr>
      <t xml:space="preserve"> questa scheda mostra i calcoli necessari per trasformare tutti i costi presenti e futuri in valore attuale netto.
</t>
    </r>
  </si>
  <si>
    <r>
      <t xml:space="preserve">Suggeriamo di lasciare tutte le schede visibili per garantire la trasparenza. Ma se in una gara d'appalto vuoi nasconderne alcuni, proteggili prima per evitare modifiche (vedi come sotto) e nasconderli in seguito:
  - In Microsoft Office, seleziona il foglio che desideri nascondere e vai in alto </t>
    </r>
    <r>
      <rPr>
        <i/>
        <sz val="11"/>
        <color rgb="FF1D9E9E"/>
        <rFont val="Arial"/>
        <family val="2"/>
      </rPr>
      <t>Menu / Formato / Foglio / Nascondi</t>
    </r>
    <r>
      <rPr>
        <sz val="11"/>
        <color rgb="FF1D9E9E"/>
        <rFont val="Arial"/>
        <family val="2"/>
      </rPr>
      <t xml:space="preserve">.
  - In LibreOffice, selezionando il foglio che vuoi nascondere e vai in alto </t>
    </r>
    <r>
      <rPr>
        <i/>
        <sz val="11"/>
        <color rgb="FF1D9E9E"/>
        <rFont val="Arial"/>
        <family val="2"/>
      </rPr>
      <t>Menu / Foglio / Nascondi</t>
    </r>
    <r>
      <rPr>
        <sz val="11"/>
        <color rgb="FF1D9E9E"/>
        <rFont val="Arial"/>
        <family val="2"/>
      </rPr>
      <t xml:space="preserve">.
Per visualizzarli fai lo stesso ma fai clic su </t>
    </r>
    <r>
      <rPr>
        <i/>
        <sz val="11"/>
        <color rgb="FF1D9E9E"/>
        <rFont val="Arial"/>
        <family val="2"/>
      </rPr>
      <t>Scopri</t>
    </r>
    <r>
      <rPr>
        <sz val="11"/>
        <color rgb="FF1D9E9E"/>
        <rFont val="Arial"/>
        <family val="2"/>
      </rPr>
      <t xml:space="preserve"> e seleziona il foglio che desideri mostrare dall'elenco fornito.</t>
    </r>
  </si>
  <si>
    <t>Come utilizzare lo strumento</t>
  </si>
  <si>
    <t>Nelle diverse schede vengono fornite le spiegazioni dei principali parametri necessari per il calcolo dell'LCC. Ulteriori informazioni sono disponibili nella scheda "Definizioni e formule". Alcuni dati si riferiscono ai requisiti della gara e agli standard specifici basati sui criteri GPP dell'UE. Assicurati di farne riferimento nei documenti di gara per garantire l'equa valutazione e la comparabilità dei risultati tra gli offerenti.
Le celle hanno codici colore differenti:</t>
  </si>
  <si>
    <t>Celle da riempire</t>
  </si>
  <si>
    <t>Celle riempite automaticamente con i dati di celle precedentemente riempite</t>
  </si>
  <si>
    <t>Celle da lasciare vuote in base alle selezioni precedenti</t>
  </si>
  <si>
    <r>
      <t xml:space="preserve">Celle con commenti che includono </t>
    </r>
    <r>
      <rPr>
        <b/>
        <sz val="11"/>
        <rFont val="Arial"/>
        <family val="2"/>
      </rPr>
      <t>informazioni pertinenti e dati di riferimento</t>
    </r>
    <r>
      <rPr>
        <sz val="11"/>
        <rFont val="Arial"/>
        <family val="2"/>
        <charset val="1"/>
      </rPr>
      <t xml:space="preserve"> (passa il mouse sopra per leggerli)</t>
    </r>
  </si>
  <si>
    <r>
      <t>In qualità di</t>
    </r>
    <r>
      <rPr>
        <b/>
        <u/>
        <sz val="11"/>
        <color theme="1"/>
        <rFont val="Arial"/>
        <family val="2"/>
      </rPr>
      <t xml:space="preserve"> AUTORITÀ AGGIUDICATRICE</t>
    </r>
    <r>
      <rPr>
        <sz val="11"/>
        <color theme="1"/>
        <rFont val="Arial"/>
        <family val="2"/>
        <charset val="1"/>
      </rPr>
      <t>, compilare solo le celle in b</t>
    </r>
    <r>
      <rPr>
        <b/>
        <sz val="11"/>
        <color theme="1"/>
        <rFont val="Arial"/>
        <family val="2"/>
      </rPr>
      <t>ianco nella sezione A della scheda "Input e risultati LCC"</t>
    </r>
    <r>
      <rPr>
        <sz val="11"/>
        <color theme="1"/>
        <rFont val="Arial"/>
        <family val="2"/>
        <charset val="1"/>
      </rPr>
      <t xml:space="preserve">. Le celle in </t>
    </r>
    <r>
      <rPr>
        <b/>
        <sz val="11"/>
        <color theme="1"/>
        <rFont val="Arial"/>
        <family val="2"/>
      </rPr>
      <t>grigio</t>
    </r>
    <r>
      <rPr>
        <sz val="11"/>
        <color theme="1"/>
        <rFont val="Arial"/>
        <family val="2"/>
        <charset val="1"/>
      </rPr>
      <t xml:space="preserve"> vengono completate o oscurate automaticamente in base alle informazioni di altre celle e schede. Ricorda che, per alcuni parametri, potresti non avere le informazioni e dovrai richiederle ad altri reparti della tua organizzazione o ad altri enti pubblici.
Se il contratto comprende apparecchiature da valutare con periodi di valutazione diversi a causa di una diversa frequenza di sostituzione, deve essere fornito uno strumento diverso per ogni caso.
Prima di rilasciare lo strumento come parte dei documenti di gara, proteggere tutti i fogli tranne il "Foglio di risposta degli offerenti" per consentire agli offerenti di fornire i propri dati ma evitare possibili modifiche indesiderate negli altri fogli.</t>
    </r>
    <r>
      <rPr>
        <sz val="11"/>
        <color rgb="FF1D9E9E"/>
        <rFont val="Arial"/>
        <family val="2"/>
      </rPr>
      <t xml:space="preserve"> Per proteggerli, seleziona un foglio alla volta e vai in alto </t>
    </r>
    <r>
      <rPr>
        <i/>
        <sz val="11"/>
        <color rgb="FF1D9E9E"/>
        <rFont val="Arial"/>
        <family val="2"/>
      </rPr>
      <t>Menu / Strumenti / Protezione / Proteggi foglio</t>
    </r>
    <r>
      <rPr>
        <sz val="11"/>
        <color rgb="FF1D9E9E"/>
        <rFont val="Arial"/>
        <family val="2"/>
      </rPr>
      <t xml:space="preserve"> e inserisci una password a tua scelta per proteggere il foglio.
</t>
    </r>
  </si>
  <si>
    <r>
      <t xml:space="preserve">In qualità di </t>
    </r>
    <r>
      <rPr>
        <b/>
        <u/>
        <sz val="11"/>
        <rFont val="Arial"/>
        <family val="2"/>
      </rPr>
      <t>OFFERENTE,</t>
    </r>
    <r>
      <rPr>
        <sz val="11"/>
        <rFont val="Arial"/>
        <family val="2"/>
      </rPr>
      <t xml:space="preserve"> compilare solo le </t>
    </r>
    <r>
      <rPr>
        <b/>
        <sz val="11"/>
        <rFont val="Arial"/>
        <family val="2"/>
      </rPr>
      <t xml:space="preserve">celle in bianco nel "Foglio di risposta dell'offerente" </t>
    </r>
    <r>
      <rPr>
        <sz val="11"/>
        <rFont val="Arial"/>
        <family val="2"/>
      </rPr>
      <t xml:space="preserve">(che vengono copiate automaticamente nella sezione B della scheda "Input e risultati LCC") e proteggere il foglio per evitare modifiche indesiderate da parte dell'amministrazione aggiudicatrice </t>
    </r>
    <r>
      <rPr>
        <sz val="11"/>
        <color rgb="FF1D9E9E"/>
        <rFont val="Arial"/>
        <family val="2"/>
      </rPr>
      <t xml:space="preserve">Per fare ciò, seleziona il foglio e vai in alto </t>
    </r>
    <r>
      <rPr>
        <i/>
        <sz val="11"/>
        <color rgb="FF1D9E9E"/>
        <rFont val="Arial"/>
        <family val="2"/>
      </rPr>
      <t>Menu / Strumenti / Protezione / Proteggi foglio</t>
    </r>
    <r>
      <rPr>
        <sz val="11"/>
        <color rgb="FF1D9E9E"/>
        <rFont val="Arial"/>
        <family val="2"/>
      </rPr>
      <t xml:space="preserve"> e inserisci una password a tua scelta per proteggere il foglio. </t>
    </r>
  </si>
  <si>
    <t>Per ulteriori informazioni su come utilizzare lo strumento e sui passaggi da seguire per compilarlo durante un processo di approvvigionamento, scaricare la Guida per l'utente allo strumento di determinazione dei costi del ciclo di vita per gli appalti pubblici verdi di apparecchiature per la riproduzione di immagini qui:</t>
  </si>
  <si>
    <r>
      <t xml:space="preserve">EC GPP Helpdesk
</t>
    </r>
    <r>
      <rPr>
        <sz val="11"/>
        <rFont val="Arial"/>
        <family val="2"/>
        <charset val="1"/>
      </rPr>
      <t xml:space="preserve">
Per qualsiasi domanda sullo strumento LCC, contattare l'Helpdesk per gli appalti pubblici verdi della Commissione europea. Maggiori informazioni su:</t>
    </r>
  </si>
  <si>
    <t>Tipo di attrezzatura</t>
  </si>
  <si>
    <t>Numero di unità da fornire:</t>
  </si>
  <si>
    <t>Parametri di base per i calcoli di LCC:</t>
  </si>
  <si>
    <t>Nazione</t>
  </si>
  <si>
    <t>Menu a tendina per selezionare il Paese in cui fornire automaticamente la valuta e per ottenere le emissioni medie di CO2 del mix elettrico nazionale (in base ai dati inclusi nella scheda Dati di riferimento).</t>
  </si>
  <si>
    <t xml:space="preserve">Fornito automaticamente in base al paese.
</t>
  </si>
  <si>
    <t>Prezzo dell'elettricità</t>
  </si>
  <si>
    <t>Tasso di sconto</t>
  </si>
  <si>
    <t>Aumento del prezzo annuale dell'elettricità</t>
  </si>
  <si>
    <r>
      <rPr>
        <sz val="11"/>
        <rFont val="Arial"/>
        <family val="2"/>
      </rPr>
      <t>Aumento medio del prezzo dell'elettricità nel tuo paese o autorità. Dovrebbe includere tutte le tasse e commissioni non recuperabili ed essere adeguato per eliminare</t>
    </r>
    <r>
      <rPr>
        <i/>
        <sz val="11"/>
        <rFont val="Arial"/>
        <family val="2"/>
      </rPr>
      <t xml:space="preserve"> l'effetto dell'inflazione. Per i dati nazionali è possibile esaminare i dati statistici ufficiali (disponibili ad esempio su Eurostat-  Database by Theme/Environment and Energy/Energy (nrg)/Energy statistics - prices of natural gas and electricity (nrg_price)/Electricity price for non-household consumers (nrg_pc_205)</t>
    </r>
    <r>
      <rPr>
        <sz val="11"/>
        <rFont val="Arial"/>
        <family val="2"/>
      </rPr>
      <t xml:space="preserve">; per la cifra della tua organizzazione, potresti consultare le bollette dell'elettricità passate, ad esempio per gli ultimi 5 anni e aggiustare per eliminare l'effetto dell'inflazione.
Per un calcolo più semplice, impostare l'aumento del prezzo annuale dell'elettricità su 0.
</t>
    </r>
  </si>
  <si>
    <t>Per trasformare i costi futuri in valore attuale, vengono utilizzati 3 fattori nello strumento per trasformare i costi futuri puntuali o i costi annualizzati che si verificano durante il periodo di valutazione. Questi sono i seguenti:</t>
  </si>
  <si>
    <t>Costi di investimento totali</t>
  </si>
  <si>
    <t>Costi di investimento aggregati per tutte le apparecchiature per la riproduzione di immagini incluse nello strumento.</t>
  </si>
  <si>
    <t>Costi energetici totali</t>
  </si>
  <si>
    <t>Costi energetici aggregati per tutte le apparecchiature per la riproduzione di immagini incluse nello strumento.</t>
  </si>
  <si>
    <t>Totale altri costi</t>
  </si>
  <si>
    <t>Altri costi aggregati per tutte le apparecchiature per la riproduzione di immagini incluse nello strumento.</t>
  </si>
  <si>
    <t>Costo totale esternalità</t>
  </si>
  <si>
    <t xml:space="preserve">Costi di esternalità aggregati per tutte le apparecchiature per la riproduzione di immagini incluse nello strumento.
 </t>
  </si>
  <si>
    <t>Valore residuo totale</t>
  </si>
  <si>
    <t>Valore residuo aggregato per tutte le apparecchiature per la riproduzione di immagini incluse nello strumento.</t>
  </si>
  <si>
    <t>Costo totale del ciclo di vita</t>
  </si>
  <si>
    <t xml:space="preserve">Costi aggregati del ciclo di vita per tutte le apparecchiature per la riproduzione di immagini incluse nello strumento.
 </t>
  </si>
  <si>
    <t>Consumo energetico totale</t>
  </si>
  <si>
    <t xml:space="preserve">Consumo energetico aggregato per tutte le apparecchiature per la riproduzione di immagini incluse nello strumento.
 </t>
  </si>
  <si>
    <r>
      <t>Emissioni totali di CO</t>
    </r>
    <r>
      <rPr>
        <b/>
        <vertAlign val="subscript"/>
        <sz val="11"/>
        <rFont val="Arial"/>
        <family val="2"/>
      </rPr>
      <t>2-eq</t>
    </r>
  </si>
  <si>
    <t xml:space="preserve">Impatto climatico aggregato di tutte le apparecchiature per la riproduzione di immagini incluse nello strumento
 </t>
  </si>
  <si>
    <t>Costi totali di servizio e manutenzione</t>
  </si>
  <si>
    <t>Costi aggregati di assistenza e manutenzione per tutte le apparecchiature incluse nello strumento.</t>
  </si>
  <si>
    <t>Risultati aggregati per tutte le apparecchiature per la riproduzione di immagini incluse nello strumento</t>
  </si>
  <si>
    <t>Nome del Prodotto</t>
  </si>
  <si>
    <t>Costi di investimento (sottraendo il valore residuo)</t>
  </si>
  <si>
    <t>Costi operativi</t>
  </si>
  <si>
    <t>Costi di servizio e manutenzione</t>
  </si>
  <si>
    <t>Altri costi</t>
  </si>
  <si>
    <t>Costi delle esternalità</t>
  </si>
  <si>
    <t>Risultati Grafici</t>
  </si>
  <si>
    <t xml:space="preserve"> C. Risultati</t>
  </si>
  <si>
    <t>Totale</t>
  </si>
  <si>
    <t>Struttura dello strumento</t>
  </si>
  <si>
    <t xml:space="preserve"> </t>
  </si>
  <si>
    <r>
      <t xml:space="preserve">Questo strumento è stato sviluppato per valutare I costi lungo il ciclo di vita dei prodotti definiti dal Regolamento (EU) No 617/2013 sui requisiti di ecodesign per computer e computer server, in particolare lo strumento è utilizzabile per:
- Computer Desktop compresi i Computer Desktop integrati e i Thin Clients.
- Computer portatili: Notebooks, Notebook 2 in 1, Thin Client portatili, All-In-One Computer e Tablet portatili.
- Monitor.
</t>
    </r>
    <r>
      <rPr>
        <sz val="11"/>
        <color rgb="FFFF0000"/>
        <rFont val="Arial"/>
        <family val="2"/>
      </rPr>
      <t>Non vale per le workstation e I piccoli server.</t>
    </r>
    <r>
      <rPr>
        <sz val="11"/>
        <rFont val="Arial"/>
        <family val="2"/>
        <charset val="1"/>
      </rPr>
      <t xml:space="preserve">
</t>
    </r>
    <r>
      <rPr>
        <i/>
        <sz val="11"/>
        <rFont val="Arial"/>
        <family val="2"/>
      </rPr>
      <t>E’ stato sviluppato per Microsoft Office 2010 ed è compatibile con LibreOffice 6.</t>
    </r>
    <r>
      <rPr>
        <sz val="11"/>
        <rFont val="Arial"/>
        <family val="2"/>
        <charset val="1"/>
      </rPr>
      <t xml:space="preserve">
</t>
    </r>
  </si>
  <si>
    <r>
      <t xml:space="preserve">In qualità di autorità pubblica, ricordati di inserire i dati solo nelle celle BIANCHE nella sezione A. </t>
    </r>
    <r>
      <rPr>
        <sz val="11"/>
        <rFont val="Arial"/>
        <family val="2"/>
      </rPr>
      <t>Clicca sul pulsante [+] in alto per confrontare / definire fino a 10 prodotti.</t>
    </r>
  </si>
  <si>
    <t>anni</t>
  </si>
  <si>
    <t>unità</t>
  </si>
  <si>
    <t>A. Dati forniti dall'amministrazione aggiudicatrice: parametri comuni per il calcolo dei costi del ciclo di vita</t>
  </si>
  <si>
    <t>B. Dati forniti dagli offerenti: informazioni sulla loro offerta (fornite ATTRAVERSO IL FOGLIO DI RISPOSTA DEGLI OFFERENTI)</t>
  </si>
  <si>
    <t xml:space="preserve"> C. Risultati LCC  (per colonna e in totale)</t>
  </si>
  <si>
    <t>Consumo energetico</t>
  </si>
  <si>
    <t>Emissioni di CO2-eq</t>
  </si>
  <si>
    <t>Input e risultati LCC</t>
  </si>
  <si>
    <t>Identificazione del prodotto</t>
  </si>
  <si>
    <t>Tipo di attrezzatura:</t>
  </si>
  <si>
    <t>Riferimento dell'attrezzatura nell'offerta:</t>
  </si>
  <si>
    <t>Nazione:</t>
  </si>
  <si>
    <t>Valuta:</t>
  </si>
  <si>
    <t>Periodo di valutazione del LCC:</t>
  </si>
  <si>
    <t>Tasso di sconto (opzionale):</t>
  </si>
  <si>
    <t>Prezzo dell'elettricità:</t>
  </si>
  <si>
    <t>Aumento prezzo annuo elettricità (opzionale):</t>
  </si>
  <si>
    <t>Altri costi dell'autorità (facoltativo):</t>
  </si>
  <si>
    <t>Altri costi una tantum iniziali</t>
  </si>
  <si>
    <t>Assicurazione, tasse e commissioni</t>
  </si>
  <si>
    <t>Costi per interessi</t>
  </si>
  <si>
    <t>Altri costi annuali</t>
  </si>
  <si>
    <t>Tasso di deprezzamento del valore residuo del prodotto (nei contratti di acquisto)</t>
  </si>
  <si>
    <t>Il consumo di energia elettrica verrà calcolato in base a:</t>
  </si>
  <si>
    <t>Proprio tempo di uso per computer:</t>
  </si>
  <si>
    <t xml:space="preserve">Lunga-inattività </t>
  </si>
  <si>
    <t>Proprio tempo di uso per monitor:</t>
  </si>
  <si>
    <t>Dati di consumo energetico per il calcolo dei costi operativi:</t>
  </si>
  <si>
    <t>Parametri di base per il calcolo dei costi di esternalità ambientale (facoltativo):</t>
  </si>
  <si>
    <t>Emissioni di CO2-eq del mix elettrico nazionale</t>
  </si>
  <si>
    <t>o</t>
  </si>
  <si>
    <t>Inserisci le emissioni di CO2 eq del tuo contratto di elettricità</t>
  </si>
  <si>
    <t>Costo di CO2-eq</t>
  </si>
  <si>
    <t>Descrizione dell'attrezzatura:</t>
  </si>
  <si>
    <t>Nome e modello dell'attrezzatura</t>
  </si>
  <si>
    <t xml:space="preserve">Numero di unità da fornire </t>
  </si>
  <si>
    <t>Offerta economica e altri parametri di costo suddivisi per:</t>
  </si>
  <si>
    <t>Costo di acquisizione (cfr. Capitolato d'oneri)</t>
  </si>
  <si>
    <t>Costo di consegna, installazione e avviamento (cfr. Capitolato d'oneri)</t>
  </si>
  <si>
    <t>Costo del servizio (cfr. Capitolato d'oneri)</t>
  </si>
  <si>
    <t>Costo di consegna alla fine del contratto (solo se previsto nel capitolato)</t>
  </si>
  <si>
    <t>Consumo energetico del computer:</t>
  </si>
  <si>
    <t>Consumo energetico del monitor:</t>
  </si>
  <si>
    <r>
      <t>Consumo energetico in valore E</t>
    </r>
    <r>
      <rPr>
        <sz val="8"/>
        <rFont val="Arial"/>
        <family val="2"/>
        <charset val="1"/>
      </rPr>
      <t>TEC</t>
    </r>
    <r>
      <rPr>
        <sz val="11"/>
        <rFont val="Arial"/>
        <family val="2"/>
        <charset val="1"/>
      </rPr>
      <t xml:space="preserve"> </t>
    </r>
  </si>
  <si>
    <t>Consumo da spento</t>
  </si>
  <si>
    <t>Consumo in sospensione</t>
  </si>
  <si>
    <t>Consumo durante lunga inattività</t>
  </si>
  <si>
    <t>Consumo durante breve inattività</t>
  </si>
  <si>
    <t>Consumo da acceso</t>
  </si>
  <si>
    <t>Non inserire i dati qui, questi dati provengono automaticamente dal "Foglio di risposta dell'offerente".</t>
  </si>
  <si>
    <t>Costi di investimento (acquisizione e installazione)</t>
  </si>
  <si>
    <t>Costi di servizio</t>
  </si>
  <si>
    <t>Valore residuo</t>
  </si>
  <si>
    <t>Costo del ciclo di vita</t>
  </si>
  <si>
    <t>Costi di investimento totali (acquisizione e installazione)</t>
  </si>
  <si>
    <t>Costi operativi totali</t>
  </si>
  <si>
    <t>Costi totali di servizio</t>
  </si>
  <si>
    <t>Emissioni totali di CO2-eq</t>
  </si>
  <si>
    <t>Foglio di risposta dell'offerente</t>
  </si>
  <si>
    <t>Descrizione dell'attrezzatura</t>
  </si>
  <si>
    <t>Numero di unità da fornire</t>
  </si>
  <si>
    <t>Descrizione dell'attrezzatura dall'autorità contraente:</t>
  </si>
  <si>
    <t>Attrezzatura proposta dell'offerente:</t>
  </si>
  <si>
    <t>Dati per valutare l'offerta economica sulla base di LCC ed essere ammissibili per l'aggiudicazione dell'appalto</t>
  </si>
  <si>
    <t>Riferimento dell'attrezzatura nell'offerta</t>
  </si>
  <si>
    <t>Breve identificativo dell'attrezzatura che verrà considerata in ciascuna colonna dello strumento in base ai documenti di gara o al lotto da valutare con lo strumento.  Ad esempio, se il Lotto 1 è composto da computer e monitor, assegna una colonna per il computer e una per il monitor (es. LOTTO1-PC  e LOTTO1-Monitor), in modo da poter fornire i parametri LCC specifici per ogni apparecchiatura e gli offerenti sanno per quale apparecchiatura fornire i dati in ciascuna colonna del foglio di risposta degli offerenti.</t>
  </si>
  <si>
    <t>Menù a tendina per selezionare il tipo di apparecchiatura come definiti nei Criteri EU del GPP per computer e monitor. Questa scelta influenza la valutazione nel conumo annuale del prodotto.</t>
  </si>
  <si>
    <t>Numero di unità di ogni tipo di apparecchiatura spedita dall'offerente.</t>
  </si>
  <si>
    <t>Periodo di valutazione LCC</t>
  </si>
  <si>
    <t>Durata concordata del servizio</t>
  </si>
  <si>
    <t xml:space="preserve">Coefficiente utilizzato per trasformare i costi futuri in valore attuale. È chiamato tasso di sconto e consiste nell’applicare un tasso di sconto tale che tutti i costi futuri che avvengono durante il periodo di valutazione siano aggiustati ed espressi come costi attuali. Un tasso di sconto più alto riduce il peso dei costi operativi, di servizio, delle esternalità e gli altri costi annuali nel calcolo totale.
Come riferimento, un tasso di sconto dell'1,8% può essere utilizzato i personal computer come raccomandato nel the "European Commission DG TREN Preparatory studies for Eco-design Requirement of EuPs. Lot3 Personal Computers (desktops and laptops) and Computer Monitors. Final Report (task 1-8)" 2007
In alternativa, la Direzione generale della Politica regionale e urbana della Commissione europea raccomanda di utilizzare, come regola generale, un tasso di sconto sociale del 5% come parametro di riferimento negli Stati membri della coesione e del 3% negli altri Stati membri.
Per un calcolo più semplice, imposta il tasso di sconto su 0.
</t>
  </si>
  <si>
    <t xml:space="preserve">Costo della fornitura di energia elettrica, tutte le tasse e le spese incluse (valuta / kWh). Serve per calcolare i costi operativi legati al consumo energetico.
  </t>
  </si>
  <si>
    <t>Altri elementi di costo da parte dell'autorità:</t>
  </si>
  <si>
    <t>Costi sostenuti all'inizio del contratto dall'amministrazione aggiudicatrice indipendentemente dalle offerte e non inclusi nelle precedenti categorie di costi (ad esempio formazione del personale, configurazione delle apparecchiature, trasferimento, ecc.).</t>
  </si>
  <si>
    <t>Tasso di deprezzamento</t>
  </si>
  <si>
    <t xml:space="preserve">Costi sostenuti annualmente dall'amministrazione aggiudicatrice indipendentemente dalle offerte e non inclusi nelle precedenti categorie di costi (ad esempio corsi di formazione regolari, ecc.).
</t>
  </si>
  <si>
    <t>Costi stimati sostenuti tramite una terza parte (solitamente un istituto finanziario) per finanziare l'appalto.</t>
  </si>
  <si>
    <t>Costi a carico dell'amministrazione aggiudicatrice dovuti a assicurazione, tasse e altri costi associati all'acquisizione e all'uso di apparecchiature per la riproduzione di immagini (IVA esclusa in quanto le offerte devono essere valutate IVA esclusa). Lasciare vuoto se questi elementi di costo sono inclusi nel prezzo di acquisto del prodotto o nella commissione di servizio offerta dagli offerenti.</t>
  </si>
  <si>
    <t>Parametri di base per il calcolo delle esternalità ambientali (costi di esternalità):</t>
  </si>
  <si>
    <r>
      <t>Emissioni di CO</t>
    </r>
    <r>
      <rPr>
        <vertAlign val="subscript"/>
        <sz val="11"/>
        <rFont val="Arial"/>
        <family val="2"/>
      </rPr>
      <t>2-eq</t>
    </r>
    <r>
      <rPr>
        <sz val="11"/>
        <rFont val="Arial"/>
        <family val="2"/>
        <charset val="1"/>
      </rPr>
      <t xml:space="preserve"> del mix elettrico nazionale</t>
    </r>
  </si>
  <si>
    <r>
      <t>Emissioni di CO</t>
    </r>
    <r>
      <rPr>
        <vertAlign val="subscript"/>
        <sz val="11"/>
        <rFont val="Arial"/>
        <family val="2"/>
      </rPr>
      <t>2 eq</t>
    </r>
    <r>
      <rPr>
        <sz val="11"/>
        <rFont val="Arial"/>
        <family val="2"/>
        <charset val="1"/>
      </rPr>
      <t xml:space="preserve"> del tuo contratto di elettricità</t>
    </r>
  </si>
  <si>
    <r>
      <t>Costo di CO</t>
    </r>
    <r>
      <rPr>
        <vertAlign val="subscript"/>
        <sz val="11"/>
        <rFont val="Arial"/>
        <family val="2"/>
      </rPr>
      <t>2-eq</t>
    </r>
  </si>
  <si>
    <r>
      <t>Fattore per monetizzare, cioè trasformare l'esternalità climatica (emissioni di CO</t>
    </r>
    <r>
      <rPr>
        <vertAlign val="subscript"/>
        <sz val="11"/>
        <rFont val="Arial"/>
        <family val="2"/>
      </rPr>
      <t>2-eq</t>
    </r>
    <r>
      <rPr>
        <sz val="11"/>
        <rFont val="Arial"/>
        <family val="2"/>
        <charset val="1"/>
      </rPr>
      <t>) in costo. A livello UE, una relazione per la DG Trasporti sull “Update of the Handbook on External Costs of Transport”di Ricardo-AEA del 2014 propone un valore centrale di 90 EUR / tonnellata (prezzi 2010) da un range tra 48-168 EURO. In alcuni paesi, il governo potrebbe fornire altre cifre. Specificare i costi per l'esternalità ai cambiamenti climatici assicurandosi che il dato utilizzato sia in linea con i requisiti definiti nell'articolo 68.2 della Direttiva 2014/24 / UE. Lo strumento propone di utilizzare i 90 EUR / tonnellata come riferimento (adeguati ai prezzi correnti e alla valuta nazionale se applicabile).</t>
    </r>
    <r>
      <rPr>
        <sz val="11"/>
        <color rgb="FFFF0000"/>
        <rFont val="Arial"/>
        <family val="2"/>
        <charset val="1"/>
      </rPr>
      <t xml:space="preserve">
</t>
    </r>
  </si>
  <si>
    <r>
      <t>Fattore di emissione della propria fornitura elettrica (in Kg CO</t>
    </r>
    <r>
      <rPr>
        <vertAlign val="subscript"/>
        <sz val="11"/>
        <rFont val="Arial"/>
        <family val="2"/>
      </rPr>
      <t>2-eq</t>
    </r>
    <r>
      <rPr>
        <sz val="11"/>
        <rFont val="Arial"/>
        <family val="2"/>
        <charset val="1"/>
      </rPr>
      <t xml:space="preserve"> / kWh). Se specificato, saranno utilizzati al posto del mix nazionale per calcolare le esternalità climatiche associate al consumo energetico delle apparecchiature.</t>
    </r>
  </si>
  <si>
    <t xml:space="preserve">Fattore di emissione del mix elettrico nazionale (in kg CO2-eq / kWh) fornito automaticamente in base al paese selezionato. Viene utilizzato per calcolare l'impatto climatico o esternalità (emissioni totali di CO2-eq) dovuto al consumo di elettricità degli impianti. La fonte è: thinkstep AG Environmental Footprint datasets - EF_Climate Change factor from the LCIA Results for each country's Electricity grid mix 1kV-60kV; AC, technology mix; consumption mix, to consumer; 1kV - 60kV- developed in the framework of the Commission Environmental Footprint pilot phase (2013-2018) and retreived on 3rd July 2019. La validità dei dati è fino a Dicembre 2020. </t>
  </si>
  <si>
    <t>Dati forniti dagli offerenti tramite il foglio di risposta dell'offerente: informazioni sulla loro offerta</t>
  </si>
  <si>
    <t>Costo di acquisizione</t>
  </si>
  <si>
    <t>Costo di consegna, installazione e avviamento</t>
  </si>
  <si>
    <t xml:space="preserve">Costo del servizio </t>
  </si>
  <si>
    <t xml:space="preserve">Costo per i servizi  richiesti nei documenti di gara relativi all'uso di computer e monitor (potrebbe includere la manutenzione del software e dell'hardware, riparazioni, aggiornamenti, ecc.).
 </t>
  </si>
  <si>
    <t>Costo per la consegna, l'installazione e l'avviamento delle apparecchiature all'inizio del contratto in base a tutti i requisiti stabiliti nei documenti di gara. Devono essere lasciati vuoti se sono richiesti come parte del costo di acquisizione o se il contratto è di leasing/affitto e quindi tali costi saranno inclusi nel servizio.</t>
  </si>
  <si>
    <t>Costo dell'investimento iniziale per l'acquisto dell'attrezzatura in base a tutti i requisiti fissati nei documenti di gara (caratteristiche, accessori, ecc.). Lasciare in bianco se si tratta di contratto in leasing/affitto.</t>
  </si>
  <si>
    <t>Costo di spedizione alla fine del contratto</t>
  </si>
  <si>
    <t xml:space="preserve">Costo di restituzione del prodotto alla fine del periodo di leasing/affitti. Lasciare in bianco se non previsto dal documento di gara.
 </t>
  </si>
  <si>
    <t>Consumo energetico in ETEC o in valori definiti dall'utente</t>
  </si>
  <si>
    <t>Consumo energetico di Computer e Monitor:</t>
  </si>
  <si>
    <t xml:space="preserve">In un contratto di acquisto, acquisizione, installazione e altri costi una tantum all'inizio del contratto.
Nei contratti di servizio, questi costi saranno in bianco a meno che l'acquisizione di attrezzature alla fine del contratto non sia prevista nei documenti di gara. In questo caso, tali costi saranno equivalenti al prezzo di acquisto al termine del contratto (ipotizzato alla fine del periodo di valutazione) espresso in valore attuale netto.
 </t>
  </si>
  <si>
    <t>Costo annuo cumulativo dovuto al consumo energetico di ciascun tipo di apparecchiature durante il periodo di valutazione espresso in valore attuale netto.</t>
  </si>
  <si>
    <t>Costi energetici</t>
  </si>
  <si>
    <r>
      <t>Emissioni di CO</t>
    </r>
    <r>
      <rPr>
        <b/>
        <vertAlign val="subscript"/>
        <sz val="11"/>
        <rFont val="Arial"/>
        <family val="2"/>
      </rPr>
      <t>2 eq</t>
    </r>
  </si>
  <si>
    <r>
      <t>Impatto climatico di ciascun tipo di apparecchiatura durante il periodo di valutazione (kg CO</t>
    </r>
    <r>
      <rPr>
        <vertAlign val="subscript"/>
        <sz val="11"/>
        <rFont val="Arial"/>
        <family val="2"/>
      </rPr>
      <t>2-eq</t>
    </r>
    <r>
      <rPr>
        <sz val="11"/>
        <rFont val="Arial"/>
        <family val="2"/>
        <charset val="1"/>
      </rPr>
      <t>) calcolato in base al consumo energetico dei prodotti (kWh) e al fattore di emissione della fonte energetica (kg CO</t>
    </r>
    <r>
      <rPr>
        <vertAlign val="subscript"/>
        <sz val="11"/>
        <rFont val="Arial"/>
        <family val="2"/>
      </rPr>
      <t>2-eq</t>
    </r>
    <r>
      <rPr>
        <sz val="11"/>
        <rFont val="Arial"/>
        <family val="2"/>
        <charset val="1"/>
      </rPr>
      <t xml:space="preserve"> / kWh).</t>
    </r>
  </si>
  <si>
    <t xml:space="preserve">Costi totali dell'intera procedura durante il periodo di valutazione.
 </t>
  </si>
  <si>
    <t>Valore dell'apparecchiatura acquisita in termini di percentuale di deprezzamento del suo valore iniziale alla fine del periodo di valutazione. Questo valore è negativo e riduce il costo totale del ciclo di vita poiché si presume che le apparecchiature possano essere vendute alla fine del periodo di valutazione.</t>
  </si>
  <si>
    <t xml:space="preserve">Consumo energetico di ciascuna apparecchiatura durante il periodo di valutazione (kWh) calcolato sulla base del consumo energetico annuale.
 </t>
  </si>
  <si>
    <t>Numero di anni su cui calcolare i costi del ciclo di vita. Nei contratti di acquisto, dovrebbe essere equivalente alla durata media delle apparecchiature nella tua organizzazione; nei contratti di servizio dovrebbe essere la durata del contratto. Una durata più breve o un periodo di valutazione conferisce maggior peso al prezzo di acquisto, mentre una durata più lunga conferisce maggiore rilevanza ai costi operativi e di servizio. 
Come riferimento può essere utilizzata una durata di 6 anni per computer desktop e desktop integrati e 5 anni per notebook,  all-in-one prtatili, thin clients e think clients integrati baasto su "European Commission DG Energy. Preparatory study on the Review of Regulation 617/2013 (Lot 3). Computers and Computer Servers. Task 3 Users. Final version for consultation" 2017. 
Per i monitor si può usare un periodo di riferimento di 6 anni dasato sul  "European Commission DG TREN. Preparatory studies for Eco-design Requirement of EuPs. Lot3 Personal Computers (desktops and laptops) and Computer Monitors. Final Report (task 1-8)" 2007".</t>
  </si>
  <si>
    <t>Numero di anni di servizio richiesti all'offerente definiti sul documento di gara (questi possono includere il mantenimento di hardaware e software, le riparazioni e gli aggiornamenti). Serve a calcolare i costi di servizio. Lo strumento assume che una volta che l'accordo è concluso, non verranno imputare ulteriori spese di mantenimento.</t>
  </si>
  <si>
    <t>Nome e modello offerto dall'offerente per identificarlo rapidamente nella proposta d'accordo generale.</t>
  </si>
  <si>
    <t>Numero di unità dello specifico apparato da fornire. E' stao incluso qui per aiutare l'offerente a fornire più facilmente gli altri costi.</t>
  </si>
  <si>
    <t>Nei contratti di acquisto, le autorità dovrebbero includere il tasso di deprezzamento dell'attrezzatura se intendono sostituire e vendere l'attrezzatura alla fine del periodo di valutazione. In caso contrario, la cella dovrebbe essere lasciata vuota.
Se l'offerta include un valore di riscatto da parte degli offerenti o un altro tipo di approccio basato sul valore residuo, le autorità dovranno adeguare lo strumento o specificare come tali informazioni saranno incorporate nello strumento in questi diversi approcci.</t>
  </si>
  <si>
    <t xml:space="preserve">Costi annuali cumulativi di assistenza per ciascun tipo di apparecchiatura durante il periodo di valutazione espressi in valore attuale netto.
 </t>
  </si>
  <si>
    <t>Altri costi una tantum iniziali e costi annuali cumulativi per ciascun tipo di apparecchiatura dovuti ad assicurazione, tasse, interessi e altri costi annuali durante il periodo di valutazione espressi in valore attuale netto.</t>
  </si>
  <si>
    <t xml:space="preserve">Costi di esternalità annuali cumulativi per ciascun tipo di apparecchiatura durante il periodo di valutazione espressi in valore attuale netto.
Secondo la Direttiva 2014/24 / UE, i costi di esternalità sono costi imputati a esternalità ambientali legate a un prodotto, servizio o lavoro durante il suo ciclo di vita (articolo 68). Nello strumento, l'unica esternalità inclusa è l'impatto del cambiamento climatico associato alle emissioni di CO2-eq dovute al consumo energetico dei prodotti durante il loro utilizzo.
  </t>
  </si>
  <si>
    <t xml:space="preserve">  </t>
  </si>
  <si>
    <t>Menu a tendina per selezionare la modalità di calcolo del consumo di energia durante il periodo di valutazione, che determina quali informazioni gli offerenti devono fornire per calcolarlo. In linea con i criteri GPP dell'UE, il consumo di energia dovrebbe essere misurato in base all'ultima versione dell'Energy Star standard (versione 6.1 per computer e versione 7.0 per monitor) e questo dovrebbe essere specificamente menzionato nel bando per garantire la comparabilità dei dati.
A seconda dell'opzione selezionata, i costi operativi annuali dovuti al consumo di energia saranno ottenuti:
1) O richiedendo il consumo energetico tipico annuo (valore ETEC in kWh) calcolato secondo lo standard Energy Star, che fornisce direttamente il valore del consumo annuale; o in alternativa richiedendo la richiesta di potenza (W) nelle quattro modalità di funzionamento e applicando un profilo di utilizzo del tempo in ciascuna modalità come definito nello standard Energy Star (fornito nella scheda di riferimento), che risulta nel valore ETEC.
2) Oppure richiedendo la potenza richiesta (W) in  quattro diverse modalità di funzionamento come definito nello standard Energy Star, ma applicando il proprio profilo di utilizzo del tempo se si dispone di altre stime che corrispondono meglio al proprio consumo energetico reale. I risultati ottenuti in questo modo non sono equivalenti a quelli sopra in quanto utilizzano un diverso profilo di utilizzo del tempo.
Le informazioni sul consumo energetico dei prodotti certificati Energy Star (sia in valore ETEC che in potenza richiesta in ciascuna delle quattro modalità operative) sono disponibili nel database dei prodotti Energy Star: https://www.energystar.gov/products</t>
  </si>
  <si>
    <t xml:space="preserve">Profilo di utilizzo definito dall'amministrazione aggiudicatrice per calcolare il consumo energetico annuo di computer e / o monitor, diverso dal profilo utilizzato dallo standard Energy Star. È espresso come percentuale di tempo in un giorno in cui il prodotto viene utilizzato in ciascuna modalità di alimentazione. Le 4 modalità di alimentazione sono definite secondo l'ultima versione dell'Energy Star in linea con i Criteri GPP dell'UE, ovvero: spento, sospensione e due sotto-modalità della modalità acceso (le modalità lunga e breve inattività) per computer; e spento e acceso per i monitor.
Maggiori informazioni sulla logica alla base dell'uso di tali modalità e non della modalità attiva possono essere trovate nella spiegazione per definire il profilo d'uso per misurare il valore ETEC come fornito negli Allegati dello standard internazionale: ECMA-383 Misurazione del consumo di energia del personale Computing Products, lo standard ampiamente basato su cui viene misurato il consumo di energia per Energy Star.
</t>
  </si>
  <si>
    <t xml:space="preserve">Consumo energetico in consumo annuo tipico di energia (kWh) del prodotto o richiesta di potenza (W) nelle modalità di utilizzo spento, sospensione, lunga inattività e breve inattività come definito e misurato secondo l'ultima versione dello standard Energy Star (versione 7.1 per i computer e la versione 7.0 per i monitor) Per i computer desktop e notebook che utilizzano una modalità di risparmio energetico alternativa al posto delle modalità di sospensione e inattività prolungata, è possibile introdurre l'alimentazione in modalità di risparmio energetico alternativa per le modalità di sospensione e inattività prolungata.
Serve a calcolare i costi operativi legati al consumo energetico dei prodotti. Fornire l'uno o l'altro a seconda di quanto richiesto nei documenti di gara.
Questi dati possono essere trovati o nella scheda tecnica del prodotto o nel database dei prodotti Energy Star (https://www.energystar.gov/productfinder/)
 </t>
  </si>
  <si>
    <t>Profilo di utilizzo proprio per computer e monitor</t>
  </si>
  <si>
    <t>Dati sul consumo di energia per calcolare i costi operativi:</t>
  </si>
  <si>
    <t>Costi di servizio = Costi di servizio annuali per prodotto x Fattore di valore attuale x Numero di apparecchi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</si>
</sst>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00"/>
    <numFmt numFmtId="166" formatCode="_-* #,##0.000000\ _€_-;\-* #,##0.000000\ _€_-;_-* &quot;-&quot;??\ _€_-;_-@_-"/>
    <numFmt numFmtId="167" formatCode="0.0%"/>
  </numFmts>
  <fonts count="65"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vertAlign val="subscript"/>
      <sz val="9"/>
      <name val="Arial"/>
      <family val="2"/>
      <charset val="1"/>
    </font>
    <font>
      <sz val="11"/>
      <color rgb="FFC00000"/>
      <name val="Arial"/>
      <family val="2"/>
      <charset val="1"/>
    </font>
    <font>
      <sz val="8"/>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0"/>
      <name val="Verdana"/>
      <family val="2"/>
      <charset val="1"/>
    </font>
    <font>
      <sz val="10"/>
      <name val="Verdana"/>
      <family val="2"/>
      <charset val="1"/>
    </font>
    <font>
      <sz val="11"/>
      <name val="Verdana"/>
      <family val="2"/>
      <charset val="1"/>
    </font>
    <font>
      <b/>
      <sz val="15"/>
      <name val="Arial"/>
      <family val="2"/>
      <charset val="1"/>
    </font>
    <font>
      <b/>
      <sz val="10"/>
      <name val="Arial"/>
      <family val="2"/>
      <charset val="1"/>
    </font>
    <font>
      <b/>
      <sz val="8"/>
      <name val="Arial"/>
      <family val="2"/>
      <charset val="1"/>
    </font>
    <font>
      <sz val="11"/>
      <color theme="1"/>
      <name val="Arial"/>
      <family val="2"/>
    </font>
    <font>
      <sz val="11"/>
      <color theme="1"/>
      <name val="Arial"/>
      <family val="2"/>
      <charset val="1"/>
    </font>
    <font>
      <b/>
      <sz val="11"/>
      <color theme="1"/>
      <name val="Arial"/>
      <family val="2"/>
    </font>
    <font>
      <sz val="11"/>
      <name val="Arial"/>
      <family val="2"/>
    </font>
    <font>
      <u/>
      <sz val="10"/>
      <color theme="10"/>
      <name val="Verdana"/>
      <family val="2"/>
    </font>
    <font>
      <sz val="9"/>
      <color rgb="FFFF0000"/>
      <name val="Arial"/>
      <family val="2"/>
      <charset val="1"/>
    </font>
    <font>
      <sz val="10"/>
      <name val="Verdana"/>
      <family val="2"/>
    </font>
    <font>
      <sz val="10"/>
      <color rgb="FFC00000"/>
      <name val="Arial"/>
      <family val="2"/>
      <charset val="1"/>
    </font>
    <font>
      <sz val="22"/>
      <color theme="5"/>
      <name val="Arial"/>
      <family val="2"/>
      <charset val="1"/>
    </font>
    <font>
      <i/>
      <sz val="11"/>
      <name val="Arial"/>
      <family val="2"/>
    </font>
    <font>
      <sz val="11"/>
      <color rgb="FF1D9E9E"/>
      <name val="Arial"/>
      <family val="2"/>
    </font>
    <font>
      <i/>
      <sz val="11"/>
      <color rgb="FF1D9E9E"/>
      <name val="Arial"/>
      <family val="2"/>
    </font>
    <font>
      <b/>
      <u/>
      <sz val="11"/>
      <color theme="1"/>
      <name val="Arial"/>
      <family val="2"/>
    </font>
    <font>
      <b/>
      <u/>
      <sz val="11"/>
      <name val="Arial"/>
      <family val="2"/>
    </font>
    <font>
      <b/>
      <sz val="11"/>
      <name val="Arial"/>
      <family val="2"/>
    </font>
    <font>
      <sz val="10"/>
      <color rgb="FF000000"/>
      <name val="Verdana"/>
      <family val="2"/>
    </font>
    <font>
      <sz val="10"/>
      <color rgb="FF00B0F0"/>
      <name val="Verdana"/>
      <family val="2"/>
    </font>
    <font>
      <sz val="10"/>
      <color rgb="FF000000"/>
      <name val="Verdana"/>
      <family val="34"/>
    </font>
    <font>
      <sz val="10"/>
      <color rgb="FF00B0F0"/>
      <name val="Tahoma"/>
      <family val="2"/>
    </font>
    <font>
      <sz val="10"/>
      <color rgb="FF000000"/>
      <name val="Tahoma"/>
      <family val="2"/>
    </font>
    <font>
      <b/>
      <sz val="10"/>
      <name val="Verdana"/>
      <family val="2"/>
    </font>
    <font>
      <sz val="11"/>
      <color theme="0"/>
      <name val="Arial"/>
      <family val="2"/>
      <charset val="1"/>
    </font>
    <font>
      <sz val="9"/>
      <name val="Verdana"/>
      <family val="2"/>
    </font>
    <font>
      <sz val="8"/>
      <color rgb="FF000000"/>
      <name val="Verdana"/>
      <family val="2"/>
    </font>
    <font>
      <sz val="9"/>
      <name val="Arial"/>
      <family val="2"/>
    </font>
    <font>
      <vertAlign val="subscript"/>
      <sz val="9"/>
      <name val="Arial"/>
      <family val="2"/>
    </font>
    <font>
      <b/>
      <sz val="11"/>
      <color theme="0"/>
      <name val="Arial"/>
      <family val="2"/>
      <charset val="1"/>
    </font>
    <font>
      <sz val="14"/>
      <name val="Arial"/>
      <family val="2"/>
    </font>
    <font>
      <b/>
      <vertAlign val="subscript"/>
      <sz val="11"/>
      <name val="Arial"/>
      <family val="2"/>
    </font>
    <font>
      <sz val="11"/>
      <color rgb="FFFF0000"/>
      <name val="Arial"/>
      <family val="2"/>
    </font>
    <font>
      <b/>
      <sz val="11"/>
      <color theme="0"/>
      <name val="Arial"/>
      <family val="2"/>
    </font>
    <font>
      <vertAlign val="subscript"/>
      <sz val="11"/>
      <name val="Arial"/>
      <family val="2"/>
    </font>
    <font>
      <b/>
      <i/>
      <sz val="11"/>
      <name val="Calibri"/>
      <family val="2"/>
    </font>
  </fonts>
  <fills count="41">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C3BCE4"/>
        <bgColor rgb="FFC3BCE4"/>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theme="5" tint="0.39997558519241921"/>
        <bgColor rgb="FFFFE699"/>
      </patternFill>
    </fill>
    <fill>
      <patternFill patternType="solid">
        <fgColor theme="5" tint="0.39997558519241921"/>
        <bgColor rgb="FFFFF2CC"/>
      </patternFill>
    </fill>
    <fill>
      <patternFill patternType="solid">
        <fgColor theme="5" tint="0.79998168889431442"/>
        <bgColor rgb="FFC3BCE4"/>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E1F6C9"/>
        <bgColor rgb="FFFFF2CC"/>
      </patternFill>
    </fill>
    <fill>
      <patternFill patternType="solid">
        <fgColor rgb="FFE1F6C9"/>
        <bgColor indexed="64"/>
      </patternFill>
    </fill>
    <fill>
      <patternFill patternType="solid">
        <fgColor rgb="FFC8EBEB"/>
        <bgColor rgb="FFFFF2CC"/>
      </patternFill>
    </fill>
    <fill>
      <patternFill patternType="solid">
        <fgColor theme="0" tint="-0.499984740745262"/>
        <bgColor rgb="FF8B8B8B"/>
      </patternFill>
    </fill>
    <fill>
      <patternFill patternType="solid">
        <fgColor theme="0" tint="-0.34998626667073579"/>
        <bgColor rgb="FFBEE3D3"/>
      </patternFill>
    </fill>
    <fill>
      <patternFill patternType="solid">
        <fgColor theme="5" tint="0.79998168889431442"/>
        <bgColor indexed="64"/>
      </patternFill>
    </fill>
    <fill>
      <patternFill patternType="solid">
        <fgColor rgb="FFD9D9D9"/>
        <bgColor indexed="64"/>
      </patternFill>
    </fill>
    <fill>
      <patternFill patternType="solid">
        <fgColor rgb="FF969696"/>
        <bgColor rgb="FFBEE3D3"/>
      </patternFill>
    </fill>
    <fill>
      <patternFill patternType="solid">
        <fgColor rgb="FF808080"/>
        <bgColor rgb="FFBEE3D3"/>
      </patternFill>
    </fill>
    <fill>
      <patternFill patternType="solid">
        <fgColor rgb="FFD3FFC2"/>
        <bgColor rgb="FFFFF2CC"/>
      </patternFill>
    </fill>
    <fill>
      <patternFill patternType="solid">
        <fgColor theme="2"/>
        <bgColor indexed="64"/>
      </patternFill>
    </fill>
  </fills>
  <borders count="40">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
      <left/>
      <right/>
      <top/>
      <bottom style="thin">
        <color rgb="FFBFBFBF"/>
      </bottom>
      <diagonal/>
    </border>
  </borders>
  <cellStyleXfs count="5">
    <xf numFmtId="0" fontId="0" fillId="0" borderId="0"/>
    <xf numFmtId="9" fontId="27" fillId="0" borderId="0" applyBorder="0" applyProtection="0"/>
    <xf numFmtId="0" fontId="36" fillId="0" borderId="0" applyNumberFormat="0" applyFill="0" applyBorder="0" applyAlignment="0" applyProtection="0"/>
    <xf numFmtId="164" fontId="38" fillId="0" borderId="0" applyFont="0" applyFill="0" applyBorder="0" applyAlignment="0" applyProtection="0"/>
    <xf numFmtId="9" fontId="38" fillId="0" borderId="0" applyFont="0" applyFill="0" applyBorder="0" applyAlignment="0" applyProtection="0"/>
  </cellStyleXfs>
  <cellXfs count="371">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pplyProtection="1">
      <alignment horizontal="left" wrapText="1"/>
    </xf>
    <xf numFmtId="49" fontId="2" fillId="2" borderId="0" xfId="0" applyNumberFormat="1" applyFont="1" applyFill="1" applyAlignment="1" applyProtection="1">
      <alignment horizontal="left" vertical="center"/>
    </xf>
    <xf numFmtId="49" fontId="3" fillId="2" borderId="0" xfId="0" applyNumberFormat="1" applyFont="1" applyFill="1" applyAlignment="1" applyProtection="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0" fillId="0" borderId="0" xfId="0"/>
    <xf numFmtId="0" fontId="13" fillId="2" borderId="0" xfId="0" applyFont="1" applyFill="1" applyAlignment="1">
      <alignment horizontal="left" vertical="center"/>
    </xf>
    <xf numFmtId="0" fontId="13" fillId="2" borderId="0" xfId="0" applyFont="1" applyFill="1" applyAlignment="1" applyProtection="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Border="1" applyAlignment="1">
      <alignment horizontal="center" vertical="center"/>
    </xf>
    <xf numFmtId="0" fontId="1" fillId="2" borderId="0" xfId="0" applyFont="1" applyFill="1" applyBorder="1" applyAlignment="1">
      <alignment horizont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Border="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Border="1" applyAlignment="1">
      <alignment horizontal="center"/>
    </xf>
    <xf numFmtId="2" fontId="1" fillId="5" borderId="7" xfId="0" applyNumberFormat="1" applyFont="1" applyFill="1" applyBorder="1" applyAlignment="1">
      <alignment horizontal="center"/>
    </xf>
    <xf numFmtId="2" fontId="1" fillId="2" borderId="0" xfId="0" applyNumberFormat="1" applyFont="1" applyFill="1" applyBorder="1" applyAlignment="1">
      <alignment horizontal="center"/>
    </xf>
    <xf numFmtId="0" fontId="12" fillId="0" borderId="0" xfId="0" applyFont="1" applyBorder="1" applyAlignment="1">
      <alignment horizontal="center" vertical="center"/>
    </xf>
    <xf numFmtId="0" fontId="8" fillId="2" borderId="6" xfId="0" applyFont="1" applyFill="1" applyBorder="1" applyAlignment="1">
      <alignment horizontal="left" vertical="center"/>
    </xf>
    <xf numFmtId="0" fontId="1" fillId="2" borderId="0" xfId="0" applyFont="1" applyFill="1" applyAlignment="1">
      <alignment horizontal="left" vertical="center" wrapText="1"/>
    </xf>
    <xf numFmtId="0" fontId="12" fillId="2" borderId="0" xfId="0" applyFont="1" applyFill="1" applyBorder="1" applyAlignment="1">
      <alignment horizontal="center" vertical="center" wrapText="1"/>
    </xf>
    <xf numFmtId="0" fontId="12" fillId="2" borderId="0" xfId="0" applyFont="1" applyFill="1" applyBorder="1" applyAlignment="1">
      <alignment horizontal="center" wrapText="1"/>
    </xf>
    <xf numFmtId="0" fontId="8" fillId="2" borderId="6" xfId="0" applyFont="1" applyFill="1" applyBorder="1" applyAlignment="1">
      <alignment horizontal="left" vertical="center" wrapText="1"/>
    </xf>
    <xf numFmtId="0" fontId="12" fillId="2" borderId="0" xfId="0" applyFont="1" applyFill="1" applyBorder="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1" fillId="2" borderId="0" xfId="0" applyFont="1" applyFill="1" applyAlignment="1" applyProtection="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20"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7" fillId="2" borderId="14" xfId="0" applyFont="1" applyFill="1" applyBorder="1" applyAlignment="1">
      <alignment horizontal="left" vertical="center"/>
    </xf>
    <xf numFmtId="0" fontId="1" fillId="2" borderId="14" xfId="0" applyFont="1" applyFill="1" applyBorder="1" applyAlignment="1">
      <alignment horizontal="left" vertical="center"/>
    </xf>
    <xf numFmtId="0" fontId="1" fillId="2" borderId="0" xfId="0" applyFont="1" applyFill="1" applyBorder="1" applyAlignment="1">
      <alignment horizontal="left" vertical="center"/>
    </xf>
    <xf numFmtId="0" fontId="8" fillId="2" borderId="15"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Border="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Border="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pplyProtection="1">
      <alignment horizontal="left" vertical="center"/>
    </xf>
    <xf numFmtId="49" fontId="13" fillId="2" borderId="0" xfId="0" applyNumberFormat="1" applyFont="1" applyFill="1" applyAlignment="1" applyProtection="1">
      <alignment horizontal="left" vertical="center"/>
    </xf>
    <xf numFmtId="49" fontId="8" fillId="2" borderId="0" xfId="0" applyNumberFormat="1" applyFont="1" applyFill="1" applyAlignment="1" applyProtection="1">
      <alignment horizontal="left" vertical="center"/>
    </xf>
    <xf numFmtId="0" fontId="1" fillId="2" borderId="0" xfId="0" applyFont="1" applyFill="1" applyBorder="1" applyAlignment="1">
      <alignment horizontal="center"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Border="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2" fontId="1" fillId="2" borderId="7" xfId="0" applyNumberFormat="1" applyFont="1" applyFill="1" applyBorder="1" applyAlignment="1">
      <alignment horizontal="center" vertical="center"/>
    </xf>
    <xf numFmtId="0" fontId="1" fillId="2" borderId="17" xfId="0" applyFont="1" applyFill="1" applyBorder="1" applyAlignment="1">
      <alignment horizontal="left" vertical="center"/>
    </xf>
    <xf numFmtId="0" fontId="1" fillId="2" borderId="0" xfId="0" applyFont="1" applyFill="1" applyBorder="1"/>
    <xf numFmtId="49" fontId="1" fillId="2" borderId="0" xfId="0" applyNumberFormat="1" applyFont="1" applyFill="1" applyBorder="1" applyAlignment="1">
      <alignment wrapText="1"/>
    </xf>
    <xf numFmtId="49" fontId="2" fillId="2" borderId="0" xfId="0" applyNumberFormat="1" applyFont="1" applyFill="1" applyAlignment="1" applyProtection="1">
      <alignment vertical="top"/>
    </xf>
    <xf numFmtId="0" fontId="10" fillId="2" borderId="0" xfId="0" applyFont="1" applyFill="1" applyBorder="1" applyAlignment="1">
      <alignment horizontal="left" vertical="center"/>
    </xf>
    <xf numFmtId="49" fontId="10" fillId="2" borderId="31" xfId="0" applyNumberFormat="1" applyFont="1" applyFill="1" applyBorder="1" applyAlignment="1">
      <alignment horizontal="left" vertical="center" wrapText="1"/>
    </xf>
    <xf numFmtId="0" fontId="10" fillId="2" borderId="31" xfId="0" applyFont="1" applyFill="1" applyBorder="1" applyAlignment="1">
      <alignment horizontal="left" vertical="center"/>
    </xf>
    <xf numFmtId="0" fontId="1" fillId="2" borderId="0" xfId="0" applyFont="1" applyFill="1" applyBorder="1" applyAlignment="1">
      <alignment horizontal="left" vertical="top"/>
    </xf>
    <xf numFmtId="49" fontId="22" fillId="4" borderId="31" xfId="0" applyNumberFormat="1" applyFont="1" applyFill="1" applyBorder="1" applyAlignment="1">
      <alignment horizontal="left" vertical="center"/>
    </xf>
    <xf numFmtId="49" fontId="24" fillId="4" borderId="31" xfId="0" applyNumberFormat="1" applyFont="1" applyFill="1" applyBorder="1" applyAlignment="1">
      <alignment horizontal="left" vertical="center" wrapText="1"/>
    </xf>
    <xf numFmtId="0" fontId="24"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18" fillId="2" borderId="31" xfId="0" applyNumberFormat="1" applyFont="1" applyFill="1" applyBorder="1" applyAlignment="1">
      <alignment horizontal="left" vertical="top" wrapText="1"/>
    </xf>
    <xf numFmtId="49" fontId="22"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0" fontId="1" fillId="2" borderId="0" xfId="0" applyFont="1" applyFill="1" applyBorder="1" applyAlignment="1">
      <alignment horizontal="left" vertical="center"/>
    </xf>
    <xf numFmtId="49" fontId="1" fillId="2" borderId="31" xfId="0" applyNumberFormat="1" applyFont="1" applyFill="1" applyBorder="1" applyAlignment="1">
      <alignment horizontal="left" vertical="center" wrapText="1"/>
    </xf>
    <xf numFmtId="0" fontId="1" fillId="2" borderId="31" xfId="0" applyFont="1" applyFill="1" applyBorder="1" applyAlignment="1">
      <alignment horizontal="left" vertical="center"/>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49" fontId="7" fillId="2" borderId="31" xfId="0" applyNumberFormat="1" applyFont="1" applyFill="1" applyBorder="1" applyAlignment="1">
      <alignment horizontal="left" vertical="top" wrapText="1"/>
    </xf>
    <xf numFmtId="0" fontId="25" fillId="2" borderId="0" xfId="0" applyFont="1" applyFill="1" applyAlignment="1">
      <alignment vertical="center"/>
    </xf>
    <xf numFmtId="0" fontId="28" fillId="2" borderId="0" xfId="0" applyFont="1" applyFill="1"/>
    <xf numFmtId="0" fontId="1" fillId="2" borderId="0" xfId="0" applyFont="1" applyFill="1" applyAlignment="1">
      <alignment horizontal="center" vertical="center"/>
    </xf>
    <xf numFmtId="49" fontId="1" fillId="2" borderId="0" xfId="0" applyNumberFormat="1" applyFont="1" applyFill="1" applyAlignment="1" applyProtection="1">
      <alignment horizontal="center" vertical="center"/>
    </xf>
    <xf numFmtId="0" fontId="29" fillId="11" borderId="0" xfId="0" applyFont="1" applyFill="1" applyAlignment="1">
      <alignment horizontal="left" vertical="center"/>
    </xf>
    <xf numFmtId="0" fontId="11" fillId="11" borderId="0" xfId="0" applyFont="1" applyFill="1" applyBorder="1" applyAlignment="1">
      <alignment horizontal="center" vertical="center"/>
    </xf>
    <xf numFmtId="0" fontId="1" fillId="2"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11" fillId="11" borderId="0" xfId="0" applyFont="1" applyFill="1" applyAlignment="1">
      <alignment horizontal="center" vertical="center"/>
    </xf>
    <xf numFmtId="0" fontId="29" fillId="12" borderId="0" xfId="0" applyFont="1" applyFill="1" applyAlignment="1">
      <alignment vertical="center"/>
    </xf>
    <xf numFmtId="0" fontId="1" fillId="12" borderId="0" xfId="0" applyFont="1" applyFill="1" applyAlignment="1">
      <alignment horizontal="center" vertical="center"/>
    </xf>
    <xf numFmtId="2" fontId="1" fillId="12" borderId="0" xfId="0" applyNumberFormat="1" applyFont="1" applyFill="1" applyAlignment="1">
      <alignment horizontal="center" vertical="center"/>
    </xf>
    <xf numFmtId="0" fontId="29"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9"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33" fillId="2" borderId="0" xfId="0" applyFont="1" applyFill="1" applyAlignment="1">
      <alignment vertical="top" wrapText="1"/>
    </xf>
    <xf numFmtId="0" fontId="32" fillId="2" borderId="0" xfId="0" applyFont="1" applyFill="1" applyAlignment="1">
      <alignment vertical="top" wrapText="1"/>
    </xf>
    <xf numFmtId="0" fontId="29"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0" fontId="29" fillId="16" borderId="0" xfId="0" applyFont="1" applyFill="1" applyAlignment="1">
      <alignment horizontal="left" vertical="center"/>
    </xf>
    <xf numFmtId="0" fontId="1" fillId="16" borderId="0" xfId="0" applyFont="1" applyFill="1" applyAlignment="1">
      <alignment horizontal="center" vertical="center"/>
    </xf>
    <xf numFmtId="0" fontId="0" fillId="16" borderId="0" xfId="0" applyFill="1" applyAlignment="1">
      <alignment horizontal="center" vertical="center"/>
    </xf>
    <xf numFmtId="0" fontId="1" fillId="16" borderId="0" xfId="0" applyFont="1" applyFill="1" applyAlignment="1">
      <alignment horizontal="center" vertical="center" wrapText="1"/>
    </xf>
    <xf numFmtId="0" fontId="7" fillId="16" borderId="0" xfId="0" applyFont="1" applyFill="1" applyAlignment="1">
      <alignment horizontal="center" vertical="center" wrapText="1"/>
    </xf>
    <xf numFmtId="2" fontId="0" fillId="16" borderId="0" xfId="0" applyNumberFormat="1" applyFill="1" applyAlignment="1">
      <alignment horizontal="center" vertical="center"/>
    </xf>
    <xf numFmtId="49" fontId="35" fillId="2" borderId="31" xfId="0" applyNumberFormat="1" applyFont="1" applyFill="1" applyBorder="1" applyAlignment="1">
      <alignment horizontal="left" vertical="top" wrapText="1"/>
    </xf>
    <xf numFmtId="0" fontId="36" fillId="0" borderId="0" xfId="2" applyFill="1" applyAlignment="1">
      <alignment vertical="top" wrapText="1"/>
    </xf>
    <xf numFmtId="0" fontId="10" fillId="3" borderId="32" xfId="0" applyFont="1" applyFill="1" applyBorder="1" applyAlignment="1">
      <alignment horizontal="left" vertical="center" wrapText="1" indent="1"/>
    </xf>
    <xf numFmtId="0" fontId="36" fillId="3" borderId="33" xfId="2" applyFill="1" applyBorder="1" applyAlignment="1">
      <alignment horizontal="left" vertical="center" wrapText="1" indent="1"/>
    </xf>
    <xf numFmtId="0" fontId="37" fillId="0" borderId="0" xfId="0" applyFont="1" applyBorder="1" applyAlignment="1">
      <alignment horizontal="center"/>
    </xf>
    <xf numFmtId="2" fontId="37" fillId="0" borderId="0" xfId="0" applyNumberFormat="1" applyFont="1" applyBorder="1" applyAlignment="1">
      <alignment horizontal="center"/>
    </xf>
    <xf numFmtId="9" fontId="1" fillId="2" borderId="7"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49" fontId="1" fillId="0" borderId="31" xfId="0" applyNumberFormat="1" applyFont="1" applyFill="1" applyBorder="1" applyAlignment="1">
      <alignment horizontal="left" vertical="top" wrapText="1"/>
    </xf>
    <xf numFmtId="165" fontId="1" fillId="5" borderId="7" xfId="0" applyNumberFormat="1" applyFont="1" applyFill="1" applyBorder="1" applyAlignment="1">
      <alignment horizontal="center"/>
    </xf>
    <xf numFmtId="165" fontId="17" fillId="2" borderId="0" xfId="0" applyNumberFormat="1" applyFont="1" applyFill="1" applyBorder="1" applyAlignment="1">
      <alignment horizontal="center"/>
    </xf>
    <xf numFmtId="0" fontId="12" fillId="18" borderId="0" xfId="0" applyFont="1" applyFill="1" applyBorder="1" applyAlignment="1">
      <alignment horizontal="center" vertical="center"/>
    </xf>
    <xf numFmtId="2" fontId="39" fillId="2" borderId="0" xfId="0" applyNumberFormat="1" applyFont="1" applyFill="1" applyBorder="1" applyAlignment="1">
      <alignment horizontal="center" wrapText="1"/>
    </xf>
    <xf numFmtId="2" fontId="1" fillId="16" borderId="0" xfId="0" applyNumberFormat="1" applyFont="1" applyFill="1" applyAlignment="1">
      <alignment horizontal="center" vertical="center"/>
    </xf>
    <xf numFmtId="0" fontId="23" fillId="17" borderId="0" xfId="0" applyFont="1" applyFill="1" applyAlignment="1">
      <alignment vertical="center"/>
    </xf>
    <xf numFmtId="0" fontId="25" fillId="17" borderId="0" xfId="0" applyFont="1" applyFill="1" applyAlignment="1">
      <alignment vertical="center"/>
    </xf>
    <xf numFmtId="0" fontId="1" fillId="17" borderId="0" xfId="0" applyFont="1" applyFill="1" applyBorder="1" applyAlignment="1">
      <alignment horizontal="left" vertical="top"/>
    </xf>
    <xf numFmtId="0" fontId="1" fillId="17" borderId="0" xfId="0" applyFont="1" applyFill="1" applyBorder="1" applyAlignment="1">
      <alignment horizontal="center" vertical="center"/>
    </xf>
    <xf numFmtId="0" fontId="7" fillId="17" borderId="0" xfId="0" applyFont="1" applyFill="1" applyBorder="1" applyAlignment="1">
      <alignment horizontal="left" vertical="top"/>
    </xf>
    <xf numFmtId="0" fontId="1" fillId="17" borderId="0" xfId="0" applyFont="1" applyFill="1" applyBorder="1" applyAlignment="1">
      <alignment horizontal="left" vertical="top" wrapText="1"/>
    </xf>
    <xf numFmtId="166" fontId="35" fillId="19" borderId="0" xfId="3" applyNumberFormat="1" applyFont="1" applyFill="1" applyBorder="1" applyAlignment="1">
      <alignment horizontal="center" vertical="center"/>
    </xf>
    <xf numFmtId="0" fontId="1" fillId="17" borderId="0" xfId="0" applyFont="1" applyFill="1"/>
    <xf numFmtId="0" fontId="23" fillId="20" borderId="0" xfId="0" applyFont="1" applyFill="1" applyAlignment="1">
      <alignment vertical="center"/>
    </xf>
    <xf numFmtId="0" fontId="25" fillId="20" borderId="0" xfId="0" applyFont="1" applyFill="1" applyAlignment="1">
      <alignment vertical="center"/>
    </xf>
    <xf numFmtId="0" fontId="1" fillId="20" borderId="0" xfId="0" applyFont="1" applyFill="1" applyBorder="1" applyAlignment="1">
      <alignment horizontal="left" vertical="top"/>
    </xf>
    <xf numFmtId="0" fontId="1" fillId="20" borderId="0" xfId="0" applyFont="1" applyFill="1" applyBorder="1" applyAlignment="1">
      <alignment horizontal="center" vertical="center"/>
    </xf>
    <xf numFmtId="0" fontId="7" fillId="20" borderId="0" xfId="0" applyFont="1" applyFill="1" applyBorder="1" applyAlignment="1">
      <alignment horizontal="left" vertical="top"/>
    </xf>
    <xf numFmtId="0" fontId="1" fillId="20" borderId="0" xfId="0" applyFont="1" applyFill="1" applyBorder="1" applyAlignment="1">
      <alignment horizontal="left" vertical="top" wrapText="1"/>
    </xf>
    <xf numFmtId="0" fontId="1" fillId="20" borderId="0" xfId="0" applyFont="1" applyFill="1"/>
    <xf numFmtId="0" fontId="23" fillId="22" borderId="0" xfId="0" applyFont="1" applyFill="1" applyAlignment="1">
      <alignment vertical="center"/>
    </xf>
    <xf numFmtId="0" fontId="1" fillId="22" borderId="0" xfId="0" applyFont="1" applyFill="1"/>
    <xf numFmtId="49" fontId="23" fillId="21" borderId="0" xfId="0" applyNumberFormat="1" applyFont="1" applyFill="1" applyAlignment="1" applyProtection="1">
      <alignment horizontal="left" vertical="center"/>
    </xf>
    <xf numFmtId="49" fontId="1" fillId="21" borderId="0" xfId="0" applyNumberFormat="1" applyFont="1" applyFill="1" applyAlignment="1" applyProtection="1">
      <alignment horizontal="left" vertical="center"/>
    </xf>
    <xf numFmtId="0" fontId="23" fillId="21" borderId="0" xfId="0" applyFont="1" applyFill="1" applyAlignment="1">
      <alignment vertical="center"/>
    </xf>
    <xf numFmtId="0" fontId="23" fillId="21" borderId="0" xfId="0" applyFont="1" applyFill="1" applyAlignment="1">
      <alignment horizontal="center" vertical="center"/>
    </xf>
    <xf numFmtId="0" fontId="26" fillId="21" borderId="0" xfId="0" applyFont="1" applyFill="1" applyAlignment="1">
      <alignment horizontal="center" vertical="center"/>
    </xf>
    <xf numFmtId="0" fontId="7" fillId="21" borderId="0" xfId="0" applyFont="1" applyFill="1" applyBorder="1" applyAlignment="1">
      <alignment horizontal="left" vertical="top"/>
    </xf>
    <xf numFmtId="0" fontId="1" fillId="21" borderId="0" xfId="0" applyFont="1" applyFill="1"/>
    <xf numFmtId="1" fontId="1" fillId="21" borderId="0" xfId="1" applyNumberFormat="1" applyFont="1" applyFill="1" applyBorder="1" applyAlignment="1" applyProtection="1">
      <alignment horizontal="center"/>
    </xf>
    <xf numFmtId="1" fontId="1" fillId="21" borderId="0" xfId="0" applyNumberFormat="1" applyFont="1" applyFill="1" applyAlignment="1">
      <alignment horizontal="center"/>
    </xf>
    <xf numFmtId="1" fontId="28" fillId="21" borderId="0" xfId="0" applyNumberFormat="1" applyFont="1" applyFill="1" applyAlignment="1">
      <alignment horizontal="center"/>
    </xf>
    <xf numFmtId="0" fontId="28" fillId="21" borderId="0" xfId="0" applyFont="1" applyFill="1" applyAlignment="1">
      <alignment horizontal="center"/>
    </xf>
    <xf numFmtId="0" fontId="1" fillId="21" borderId="0" xfId="0" applyFont="1" applyFill="1" applyAlignment="1">
      <alignment horizontal="center"/>
    </xf>
    <xf numFmtId="49" fontId="23" fillId="24" borderId="0" xfId="0" applyNumberFormat="1" applyFont="1" applyFill="1" applyAlignment="1" applyProtection="1">
      <alignment horizontal="left" vertical="center"/>
    </xf>
    <xf numFmtId="0" fontId="1" fillId="24" borderId="0" xfId="0" applyFont="1" applyFill="1"/>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0" fontId="1" fillId="25" borderId="7" xfId="0" applyNumberFormat="1" applyFont="1" applyFill="1" applyBorder="1" applyAlignment="1">
      <alignment horizontal="center"/>
    </xf>
    <xf numFmtId="2" fontId="1" fillId="25" borderId="7" xfId="0" applyNumberFormat="1" applyFont="1" applyFill="1" applyBorder="1" applyAlignment="1">
      <alignment horizontal="center"/>
    </xf>
    <xf numFmtId="0" fontId="35" fillId="2" borderId="0" xfId="0" applyFont="1" applyFill="1" applyAlignment="1">
      <alignment vertical="top" wrapText="1"/>
    </xf>
    <xf numFmtId="0" fontId="42" fillId="2" borderId="0" xfId="0" applyFont="1" applyFill="1" applyAlignment="1">
      <alignment vertical="top" wrapText="1"/>
    </xf>
    <xf numFmtId="0" fontId="46" fillId="2" borderId="0" xfId="0" applyFont="1" applyFill="1" applyAlignment="1">
      <alignment horizontal="left" vertical="center"/>
    </xf>
    <xf numFmtId="49" fontId="1" fillId="2" borderId="0" xfId="0" applyNumberFormat="1" applyFont="1" applyFill="1" applyBorder="1" applyAlignment="1">
      <alignment vertical="center"/>
    </xf>
    <xf numFmtId="0" fontId="1" fillId="26" borderId="0" xfId="0" applyFont="1" applyFill="1" applyAlignment="1">
      <alignment horizontal="center" vertical="center"/>
    </xf>
    <xf numFmtId="0" fontId="7" fillId="26" borderId="0" xfId="0" applyFont="1" applyFill="1" applyBorder="1" applyAlignment="1">
      <alignment horizontal="center" vertical="center"/>
    </xf>
    <xf numFmtId="0" fontId="11" fillId="26" borderId="0" xfId="0" applyFont="1" applyFill="1" applyBorder="1" applyAlignment="1">
      <alignment horizontal="center" vertical="center"/>
    </xf>
    <xf numFmtId="0" fontId="30" fillId="26" borderId="0" xfId="0" applyFont="1" applyFill="1" applyBorder="1" applyAlignment="1">
      <alignment horizontal="center" vertical="center" wrapText="1"/>
    </xf>
    <xf numFmtId="2" fontId="1" fillId="26" borderId="0" xfId="0" applyNumberFormat="1" applyFont="1" applyFill="1" applyAlignment="1">
      <alignment horizontal="center" vertical="center"/>
    </xf>
    <xf numFmtId="0" fontId="11" fillId="26" borderId="0" xfId="0" applyFont="1" applyFill="1" applyAlignment="1">
      <alignment horizontal="center" vertical="center"/>
    </xf>
    <xf numFmtId="2" fontId="1" fillId="2" borderId="0" xfId="0" applyNumberFormat="1" applyFont="1" applyFill="1" applyAlignment="1" applyProtection="1">
      <alignment horizontal="left" vertical="center"/>
    </xf>
    <xf numFmtId="2" fontId="1" fillId="2" borderId="0" xfId="0" applyNumberFormat="1" applyFont="1" applyFill="1"/>
    <xf numFmtId="2" fontId="1" fillId="2" borderId="0" xfId="0" applyNumberFormat="1" applyFont="1" applyFill="1" applyBorder="1" applyAlignment="1">
      <alignment horizontal="center" vertical="center"/>
    </xf>
    <xf numFmtId="2" fontId="1" fillId="2" borderId="0" xfId="0" applyNumberFormat="1" applyFont="1" applyFill="1" applyBorder="1" applyAlignment="1">
      <alignment horizontal="left" vertical="center"/>
    </xf>
    <xf numFmtId="2" fontId="1" fillId="2" borderId="27" xfId="0" applyNumberFormat="1" applyFont="1" applyFill="1" applyBorder="1" applyAlignment="1">
      <alignment horizontal="center" vertical="center"/>
    </xf>
    <xf numFmtId="2" fontId="1" fillId="2" borderId="17" xfId="0" applyNumberFormat="1" applyFont="1" applyFill="1" applyBorder="1" applyAlignment="1">
      <alignment horizontal="center" vertical="center"/>
    </xf>
    <xf numFmtId="49" fontId="1" fillId="5" borderId="7" xfId="0" applyNumberFormat="1" applyFont="1" applyFill="1" applyBorder="1" applyAlignment="1">
      <alignment horizontal="center" vertical="center"/>
    </xf>
    <xf numFmtId="0" fontId="1" fillId="5" borderId="7" xfId="0" applyFont="1" applyFill="1" applyBorder="1" applyAlignment="1" applyProtection="1">
      <alignment horizontal="center"/>
    </xf>
    <xf numFmtId="2" fontId="1" fillId="5" borderId="7" xfId="0" applyNumberFormat="1" applyFont="1" applyFill="1" applyBorder="1" applyAlignment="1" applyProtection="1">
      <alignment horizontal="center"/>
    </xf>
    <xf numFmtId="0" fontId="15" fillId="28" borderId="17" xfId="0" applyFont="1" applyFill="1" applyBorder="1" applyAlignment="1">
      <alignment horizontal="center" vertical="center"/>
    </xf>
    <xf numFmtId="2" fontId="16" fillId="28" borderId="17" xfId="0" applyNumberFormat="1" applyFont="1" applyFill="1" applyBorder="1" applyAlignment="1">
      <alignment horizontal="center" vertical="center"/>
    </xf>
    <xf numFmtId="0" fontId="16" fillId="28" borderId="17" xfId="0" applyFont="1" applyFill="1" applyBorder="1" applyAlignment="1">
      <alignment horizontal="left" vertical="center"/>
    </xf>
    <xf numFmtId="0" fontId="16" fillId="28" borderId="18" xfId="0" applyFont="1" applyFill="1" applyBorder="1" applyAlignment="1">
      <alignment horizontal="left" vertical="center"/>
    </xf>
    <xf numFmtId="0" fontId="1" fillId="2" borderId="29" xfId="0" applyFont="1" applyFill="1" applyBorder="1" applyAlignment="1">
      <alignment horizontal="left" vertical="center" wrapText="1"/>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9" borderId="0" xfId="0" applyFill="1"/>
    <xf numFmtId="0" fontId="7" fillId="2" borderId="34" xfId="0" applyFont="1" applyFill="1" applyBorder="1" applyAlignment="1">
      <alignment horizontal="left" vertical="center"/>
    </xf>
    <xf numFmtId="0" fontId="7" fillId="2" borderId="0" xfId="0" applyFont="1" applyFill="1" applyBorder="1" applyAlignment="1">
      <alignment horizontal="left" vertical="center"/>
    </xf>
    <xf numFmtId="0" fontId="8" fillId="2" borderId="0" xfId="0" applyFont="1" applyFill="1" applyBorder="1" applyAlignment="1">
      <alignment horizontal="left" vertical="center"/>
    </xf>
    <xf numFmtId="0" fontId="7" fillId="2" borderId="0"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0" xfId="0" applyFont="1" applyFill="1" applyBorder="1" applyAlignment="1">
      <alignment horizontal="left" vertical="center" wrapText="1" indent="2"/>
    </xf>
    <xf numFmtId="0" fontId="1" fillId="2" borderId="0" xfId="0" applyFont="1" applyFill="1" applyBorder="1" applyAlignment="1">
      <alignment horizontal="left" vertical="center" indent="2"/>
    </xf>
    <xf numFmtId="0" fontId="1" fillId="2" borderId="9" xfId="0" applyFont="1" applyFill="1" applyBorder="1" applyAlignment="1">
      <alignment horizontal="left" vertical="center" indent="9"/>
    </xf>
    <xf numFmtId="0" fontId="8" fillId="2" borderId="35" xfId="0" applyFont="1" applyFill="1" applyBorder="1" applyAlignment="1">
      <alignment vertical="center"/>
    </xf>
    <xf numFmtId="0" fontId="1" fillId="2" borderId="0" xfId="0" applyFont="1" applyFill="1" applyBorder="1" applyAlignment="1">
      <alignment horizontal="left" vertical="center" indent="9"/>
    </xf>
    <xf numFmtId="0" fontId="1" fillId="2" borderId="17" xfId="0" applyFont="1" applyFill="1" applyBorder="1" applyAlignment="1">
      <alignment horizontal="left" vertical="center" indent="9"/>
    </xf>
    <xf numFmtId="0" fontId="22" fillId="9" borderId="0" xfId="0" applyFont="1" applyFill="1" applyBorder="1" applyAlignment="1">
      <alignment horizontal="right" vertical="center"/>
    </xf>
    <xf numFmtId="0" fontId="7" fillId="2" borderId="36" xfId="0" applyFont="1" applyFill="1" applyBorder="1" applyAlignment="1">
      <alignment horizontal="left" vertical="center"/>
    </xf>
    <xf numFmtId="0" fontId="1" fillId="2" borderId="0" xfId="0" applyFont="1" applyFill="1" applyBorder="1" applyAlignment="1">
      <alignment horizontal="left" vertical="center" wrapText="1"/>
    </xf>
    <xf numFmtId="0" fontId="23" fillId="28" borderId="17" xfId="0" applyFont="1" applyFill="1" applyBorder="1" applyAlignment="1">
      <alignment horizontal="left" vertical="center"/>
    </xf>
    <xf numFmtId="0" fontId="23" fillId="27" borderId="37" xfId="0" applyFont="1" applyFill="1" applyBorder="1" applyAlignment="1">
      <alignment horizontal="left" vertical="center"/>
    </xf>
    <xf numFmtId="0" fontId="15" fillId="27" borderId="37" xfId="0" applyFont="1" applyFill="1" applyBorder="1" applyAlignment="1">
      <alignment horizontal="center" vertical="center"/>
    </xf>
    <xf numFmtId="2" fontId="16" fillId="27" borderId="37" xfId="0" applyNumberFormat="1" applyFont="1" applyFill="1" applyBorder="1" applyAlignment="1">
      <alignment horizontal="center" vertical="center"/>
    </xf>
    <xf numFmtId="0" fontId="16" fillId="27" borderId="37" xfId="0" applyFont="1" applyFill="1" applyBorder="1" applyAlignment="1">
      <alignment horizontal="left" vertical="center"/>
    </xf>
    <xf numFmtId="0" fontId="16" fillId="27" borderId="38" xfId="0" applyFont="1" applyFill="1" applyBorder="1" applyAlignment="1">
      <alignment horizontal="left" vertical="center"/>
    </xf>
    <xf numFmtId="0" fontId="1" fillId="29" borderId="0" xfId="0" applyFont="1" applyFill="1" applyBorder="1" applyAlignment="1">
      <alignment horizontal="left" vertical="center" wrapText="1"/>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8"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2" fillId="8" borderId="21" xfId="0" applyFont="1" applyFill="1" applyBorder="1" applyAlignment="1">
      <alignment horizontal="center" vertical="center"/>
    </xf>
    <xf numFmtId="0" fontId="22"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30" borderId="5" xfId="0" applyFont="1" applyFill="1" applyBorder="1" applyAlignment="1">
      <alignment horizontal="center" vertical="center"/>
    </xf>
    <xf numFmtId="0" fontId="1" fillId="31" borderId="5" xfId="0" applyFont="1" applyFill="1" applyBorder="1" applyAlignment="1">
      <alignment horizontal="center" vertical="center" wrapText="1"/>
    </xf>
    <xf numFmtId="0" fontId="1" fillId="32" borderId="14" xfId="0" applyFont="1" applyFill="1" applyBorder="1" applyAlignment="1">
      <alignment horizontal="center" vertical="center"/>
    </xf>
    <xf numFmtId="49" fontId="1" fillId="2" borderId="0" xfId="0" applyNumberFormat="1" applyFont="1" applyFill="1" applyBorder="1" applyAlignment="1" applyProtection="1">
      <alignment horizontal="left" vertical="center"/>
    </xf>
    <xf numFmtId="0" fontId="40" fillId="2" borderId="0" xfId="0" applyFont="1" applyFill="1" applyBorder="1" applyAlignment="1">
      <alignment horizontal="left" vertical="center"/>
    </xf>
    <xf numFmtId="2" fontId="1" fillId="5" borderId="7" xfId="0" applyNumberFormat="1" applyFont="1" applyFill="1" applyBorder="1" applyAlignment="1">
      <alignment horizontal="right" indent="1"/>
    </xf>
    <xf numFmtId="0" fontId="1" fillId="2" borderId="23" xfId="0" applyFont="1" applyFill="1" applyBorder="1" applyAlignment="1">
      <alignment horizontal="center" vertical="center"/>
    </xf>
    <xf numFmtId="0" fontId="0" fillId="29"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Border="1" applyAlignment="1">
      <alignment horizontal="center" wrapText="1"/>
    </xf>
    <xf numFmtId="49" fontId="1" fillId="25" borderId="7" xfId="0" applyNumberFormat="1" applyFont="1" applyFill="1" applyBorder="1" applyAlignment="1">
      <alignment horizontal="center" wrapText="1"/>
    </xf>
    <xf numFmtId="0" fontId="1" fillId="2" borderId="22" xfId="0" applyFont="1" applyFill="1" applyBorder="1" applyAlignment="1">
      <alignment horizontal="left" vertical="center" wrapText="1"/>
    </xf>
    <xf numFmtId="0" fontId="1" fillId="2" borderId="14" xfId="0" applyFont="1" applyFill="1" applyBorder="1" applyAlignment="1">
      <alignment horizontal="center" vertical="center" wrapText="1"/>
    </xf>
    <xf numFmtId="0" fontId="1" fillId="25" borderId="7" xfId="0" applyNumberFormat="1" applyFont="1" applyFill="1" applyBorder="1" applyAlignment="1">
      <alignment horizontal="center" wrapText="1"/>
    </xf>
    <xf numFmtId="2" fontId="1" fillId="2" borderId="0" xfId="0" applyNumberFormat="1" applyFont="1" applyFill="1" applyBorder="1" applyAlignment="1">
      <alignment horizontal="center" wrapText="1"/>
    </xf>
    <xf numFmtId="0" fontId="1" fillId="2" borderId="15" xfId="0" applyFont="1" applyFill="1" applyBorder="1" applyAlignment="1">
      <alignment horizontal="left" vertical="center" wrapText="1"/>
    </xf>
    <xf numFmtId="0" fontId="46" fillId="2" borderId="0" xfId="0" applyFont="1" applyFill="1" applyBorder="1" applyAlignment="1">
      <alignment vertical="center" wrapText="1"/>
    </xf>
    <xf numFmtId="0" fontId="1" fillId="23" borderId="0" xfId="0" applyFont="1" applyFill="1"/>
    <xf numFmtId="0" fontId="1" fillId="30"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 fillId="2" borderId="0" xfId="0" applyFont="1" applyFill="1" applyAlignment="1">
      <alignment vertical="center" wrapText="1"/>
    </xf>
    <xf numFmtId="0" fontId="0" fillId="0" borderId="0" xfId="0" applyAlignment="1">
      <alignment vertical="center" wrapText="1"/>
    </xf>
    <xf numFmtId="2" fontId="16" fillId="33" borderId="7" xfId="0" applyNumberFormat="1" applyFont="1" applyFill="1" applyBorder="1" applyAlignment="1">
      <alignment horizontal="right" indent="2"/>
    </xf>
    <xf numFmtId="0" fontId="52" fillId="29" borderId="0" xfId="0" applyFont="1" applyFill="1" applyAlignment="1">
      <alignment horizontal="right"/>
    </xf>
    <xf numFmtId="2" fontId="53" fillId="34" borderId="7" xfId="0" applyNumberFormat="1" applyFont="1" applyFill="1" applyBorder="1" applyAlignment="1">
      <alignment horizontal="right" indent="1"/>
    </xf>
    <xf numFmtId="0" fontId="1" fillId="2" borderId="0" xfId="0" applyFont="1" applyFill="1" applyAlignment="1">
      <alignment horizontal="left" wrapText="1" indent="2"/>
    </xf>
    <xf numFmtId="0" fontId="56" fillId="2" borderId="0" xfId="0" applyFont="1" applyFill="1" applyBorder="1" applyAlignment="1">
      <alignment horizontal="center"/>
    </xf>
    <xf numFmtId="49" fontId="1" fillId="18" borderId="0" xfId="0" applyNumberFormat="1" applyFont="1" applyFill="1" applyAlignment="1" applyProtection="1">
      <alignment horizontal="left" vertical="center"/>
    </xf>
    <xf numFmtId="0" fontId="1" fillId="18" borderId="0" xfId="0" applyFont="1" applyFill="1" applyAlignment="1">
      <alignment horizontal="center" vertical="center" wrapText="1"/>
    </xf>
    <xf numFmtId="0" fontId="0" fillId="18" borderId="0" xfId="0" applyFill="1"/>
    <xf numFmtId="0" fontId="0" fillId="29" borderId="0" xfId="0" applyFill="1" applyAlignment="1">
      <alignment vertical="center" wrapText="1"/>
    </xf>
    <xf numFmtId="0" fontId="0" fillId="18" borderId="0" xfId="0" applyFill="1" applyAlignment="1">
      <alignment horizontal="center" vertical="center" wrapText="1"/>
    </xf>
    <xf numFmtId="0" fontId="1" fillId="35" borderId="0" xfId="0" applyFont="1" applyFill="1"/>
    <xf numFmtId="0" fontId="35" fillId="35" borderId="0" xfId="0" applyFont="1" applyFill="1"/>
    <xf numFmtId="49" fontId="35" fillId="0" borderId="31" xfId="0" applyNumberFormat="1" applyFont="1" applyFill="1" applyBorder="1" applyAlignment="1">
      <alignment horizontal="left" vertical="top" wrapText="1"/>
    </xf>
    <xf numFmtId="49" fontId="1" fillId="29" borderId="31" xfId="0" applyNumberFormat="1" applyFont="1" applyFill="1" applyBorder="1" applyAlignment="1">
      <alignment horizontal="left" vertical="top" wrapText="1"/>
    </xf>
    <xf numFmtId="0" fontId="1" fillId="18" borderId="0" xfId="0" applyFont="1" applyFill="1" applyBorder="1" applyAlignment="1">
      <alignment horizontal="center"/>
    </xf>
    <xf numFmtId="2" fontId="53" fillId="37" borderId="7" xfId="0" applyNumberFormat="1" applyFont="1" applyFill="1" applyBorder="1" applyAlignment="1">
      <alignment horizontal="right" indent="2"/>
    </xf>
    <xf numFmtId="0" fontId="16" fillId="18" borderId="0" xfId="0" applyFont="1" applyFill="1" applyBorder="1" applyAlignment="1">
      <alignment horizontal="center"/>
    </xf>
    <xf numFmtId="2" fontId="53" fillId="38" borderId="7" xfId="0" applyNumberFormat="1" applyFont="1" applyFill="1" applyBorder="1" applyAlignment="1">
      <alignment horizontal="right" indent="2"/>
    </xf>
    <xf numFmtId="49" fontId="58" fillId="10" borderId="31" xfId="0" applyNumberFormat="1" applyFont="1" applyFill="1" applyBorder="1" applyAlignment="1">
      <alignment horizontal="left" vertical="top"/>
    </xf>
    <xf numFmtId="49" fontId="22" fillId="10" borderId="31" xfId="0" applyNumberFormat="1" applyFont="1" applyFill="1" applyBorder="1" applyAlignment="1">
      <alignment horizontal="left" vertical="top"/>
    </xf>
    <xf numFmtId="49" fontId="7" fillId="18" borderId="31" xfId="0" applyNumberFormat="1" applyFont="1" applyFill="1" applyBorder="1" applyAlignment="1">
      <alignment horizontal="left" vertical="top" wrapText="1"/>
    </xf>
    <xf numFmtId="0" fontId="1" fillId="2" borderId="0" xfId="0" applyNumberFormat="1" applyFont="1" applyFill="1" applyBorder="1" applyAlignment="1">
      <alignment horizontal="left" vertical="top"/>
    </xf>
    <xf numFmtId="0" fontId="1" fillId="2" borderId="31" xfId="0" applyNumberFormat="1" applyFont="1" applyFill="1" applyBorder="1" applyAlignment="1">
      <alignment horizontal="left" vertical="top"/>
    </xf>
    <xf numFmtId="0" fontId="29" fillId="39" borderId="0" xfId="0" applyFont="1" applyFill="1" applyAlignment="1">
      <alignment horizontal="left" vertical="center"/>
    </xf>
    <xf numFmtId="0" fontId="30" fillId="39" borderId="0" xfId="0" applyFont="1" applyFill="1" applyAlignment="1">
      <alignment horizontal="center" vertical="center"/>
    </xf>
    <xf numFmtId="0" fontId="11" fillId="39" borderId="0" xfId="0" applyFont="1" applyFill="1" applyAlignment="1">
      <alignment horizontal="center" vertical="center"/>
    </xf>
    <xf numFmtId="0" fontId="1" fillId="39" borderId="0" xfId="0" applyFont="1" applyFill="1" applyAlignment="1">
      <alignment horizontal="center" vertical="center" wrapText="1"/>
    </xf>
    <xf numFmtId="0" fontId="7" fillId="39" borderId="0" xfId="0" applyFont="1" applyFill="1" applyAlignment="1">
      <alignment horizontal="center" vertical="center" wrapText="1"/>
    </xf>
    <xf numFmtId="0" fontId="7" fillId="39" borderId="0" xfId="0" applyFont="1" applyFill="1" applyAlignment="1">
      <alignment horizontal="left" vertical="center" wrapText="1"/>
    </xf>
    <xf numFmtId="2" fontId="7" fillId="39" borderId="0" xfId="0" applyNumberFormat="1" applyFont="1" applyFill="1" applyAlignment="1">
      <alignment horizontal="center" vertical="center" wrapText="1"/>
    </xf>
    <xf numFmtId="9" fontId="1" fillId="39" borderId="0" xfId="0" applyNumberFormat="1" applyFont="1" applyFill="1" applyAlignment="1">
      <alignment horizontal="center" vertical="center"/>
    </xf>
    <xf numFmtId="2" fontId="1" fillId="39" borderId="0" xfId="0" applyNumberFormat="1" applyFont="1" applyFill="1" applyAlignment="1">
      <alignment horizontal="center" vertical="center"/>
    </xf>
    <xf numFmtId="1" fontId="1" fillId="39" borderId="0" xfId="0" applyNumberFormat="1" applyFont="1" applyFill="1" applyAlignment="1">
      <alignment horizontal="center" vertical="center"/>
    </xf>
    <xf numFmtId="0" fontId="1" fillId="39" borderId="0" xfId="0" applyFont="1" applyFill="1" applyAlignment="1">
      <alignment horizontal="center" vertical="center"/>
    </xf>
    <xf numFmtId="0" fontId="7" fillId="39" borderId="0" xfId="0" applyFont="1" applyFill="1" applyBorder="1" applyAlignment="1">
      <alignment horizontal="left" vertical="center"/>
    </xf>
    <xf numFmtId="2" fontId="7" fillId="39" borderId="0" xfId="0" applyNumberFormat="1" applyFont="1" applyFill="1" applyAlignment="1">
      <alignment horizontal="center" vertical="center"/>
    </xf>
    <xf numFmtId="0" fontId="7" fillId="39" borderId="0" xfId="0" applyFont="1" applyFill="1" applyAlignment="1">
      <alignment horizontal="center" vertical="center"/>
    </xf>
    <xf numFmtId="0" fontId="7" fillId="39" borderId="0" xfId="0" applyFont="1" applyFill="1" applyAlignment="1">
      <alignment horizontal="left" vertical="center"/>
    </xf>
    <xf numFmtId="1" fontId="1" fillId="11" borderId="0" xfId="0" applyNumberFormat="1" applyFont="1" applyFill="1" applyAlignment="1">
      <alignment horizontal="left" vertical="center"/>
    </xf>
    <xf numFmtId="0" fontId="35" fillId="39" borderId="0" xfId="0" applyFont="1" applyFill="1" applyBorder="1" applyAlignment="1">
      <alignment horizontal="center"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67" fontId="27" fillId="0" borderId="7" xfId="1" applyNumberFormat="1" applyBorder="1" applyAlignment="1">
      <alignment horizontal="center"/>
    </xf>
    <xf numFmtId="1" fontId="1" fillId="16" borderId="0" xfId="0" applyNumberFormat="1" applyFont="1" applyFill="1" applyAlignment="1">
      <alignment horizontal="left" vertical="center"/>
    </xf>
    <xf numFmtId="1" fontId="1" fillId="16"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0" fontId="35" fillId="14" borderId="0" xfId="0" applyFont="1" applyFill="1" applyAlignment="1">
      <alignment horizontal="center" vertical="center"/>
    </xf>
    <xf numFmtId="0" fontId="1" fillId="13" borderId="0" xfId="0" applyFont="1" applyFill="1" applyAlignment="1">
      <alignment horizontal="left" vertical="center" wrapText="1"/>
    </xf>
    <xf numFmtId="1" fontId="1" fillId="15" borderId="0" xfId="0" applyNumberFormat="1" applyFont="1" applyFill="1" applyAlignment="1">
      <alignment horizontal="left" vertical="center" wrapText="1"/>
    </xf>
    <xf numFmtId="2" fontId="1" fillId="2" borderId="0" xfId="0" applyNumberFormat="1" applyFont="1" applyFill="1" applyAlignment="1">
      <alignment horizontal="center" vertical="center"/>
    </xf>
    <xf numFmtId="0" fontId="7" fillId="18" borderId="0" xfId="0" applyFont="1" applyFill="1" applyBorder="1" applyAlignment="1">
      <alignment horizontal="left" vertical="center"/>
    </xf>
    <xf numFmtId="167" fontId="27" fillId="36" borderId="7" xfId="1" applyNumberFormat="1" applyFill="1" applyBorder="1" applyAlignment="1">
      <alignment horizontal="center"/>
    </xf>
    <xf numFmtId="0" fontId="36" fillId="29" borderId="0" xfId="2" applyFill="1" applyAlignment="1">
      <alignment horizontal="left" wrapText="1"/>
    </xf>
    <xf numFmtId="0" fontId="35" fillId="24" borderId="0" xfId="0" applyFont="1" applyFill="1"/>
    <xf numFmtId="49" fontId="59" fillId="2" borderId="31" xfId="0" applyNumberFormat="1" applyFont="1" applyFill="1" applyBorder="1" applyAlignment="1">
      <alignment horizontal="left" vertical="center" wrapText="1"/>
    </xf>
    <xf numFmtId="49" fontId="1" fillId="18" borderId="31" xfId="0" applyNumberFormat="1" applyFont="1" applyFill="1" applyBorder="1" applyAlignment="1">
      <alignment horizontal="left" vertical="top" wrapText="1"/>
    </xf>
    <xf numFmtId="49" fontId="7" fillId="18" borderId="31" xfId="0" applyNumberFormat="1" applyFont="1" applyFill="1" applyBorder="1" applyAlignment="1">
      <alignment horizontal="left" vertical="center"/>
    </xf>
    <xf numFmtId="49" fontId="1" fillId="0" borderId="31" xfId="0" applyNumberFormat="1" applyFont="1" applyBorder="1" applyAlignment="1">
      <alignment horizontal="left" vertical="top" wrapText="1"/>
    </xf>
    <xf numFmtId="0" fontId="35" fillId="15" borderId="0" xfId="0" applyFont="1" applyFill="1" applyAlignment="1">
      <alignment horizontal="center" vertical="center"/>
    </xf>
    <xf numFmtId="0" fontId="35" fillId="18" borderId="0" xfId="0" applyFont="1" applyFill="1" applyAlignment="1">
      <alignment horizontal="left" vertical="center"/>
    </xf>
    <xf numFmtId="0" fontId="7" fillId="2" borderId="0" xfId="0" applyFont="1" applyFill="1" applyAlignment="1">
      <alignment horizontal="left" vertical="center"/>
    </xf>
    <xf numFmtId="0" fontId="35" fillId="2" borderId="0" xfId="0" applyFont="1" applyFill="1" applyAlignment="1">
      <alignment horizontal="left" vertical="center"/>
    </xf>
    <xf numFmtId="0" fontId="7" fillId="18" borderId="0" xfId="0" applyFont="1" applyFill="1" applyAlignment="1">
      <alignment horizontal="left" vertical="center"/>
    </xf>
    <xf numFmtId="0" fontId="22" fillId="8" borderId="0" xfId="0" applyFont="1" applyFill="1" applyAlignment="1">
      <alignment horizontal="right" vertical="center"/>
    </xf>
    <xf numFmtId="0" fontId="22" fillId="9" borderId="0" xfId="0" applyFont="1" applyFill="1" applyAlignment="1">
      <alignment horizontal="right" vertical="center"/>
    </xf>
    <xf numFmtId="0" fontId="62" fillId="9" borderId="0" xfId="0" applyFont="1" applyFill="1" applyAlignment="1">
      <alignment horizontal="right" vertical="center"/>
    </xf>
    <xf numFmtId="49" fontId="13" fillId="2" borderId="0" xfId="0" applyNumberFormat="1" applyFont="1" applyFill="1" applyAlignment="1">
      <alignment horizontal="left" vertical="center"/>
    </xf>
    <xf numFmtId="49" fontId="35" fillId="18" borderId="31" xfId="0" applyNumberFormat="1" applyFont="1" applyFill="1" applyBorder="1" applyAlignment="1">
      <alignment horizontal="left" vertical="top" wrapText="1"/>
    </xf>
    <xf numFmtId="49" fontId="1" fillId="18" borderId="39" xfId="0" applyNumberFormat="1" applyFont="1" applyFill="1" applyBorder="1" applyAlignment="1">
      <alignment horizontal="left" vertical="top" wrapText="1"/>
    </xf>
    <xf numFmtId="0" fontId="1" fillId="2" borderId="31" xfId="0" applyFont="1" applyFill="1" applyBorder="1" applyAlignment="1">
      <alignment horizontal="left" vertical="top" wrapText="1"/>
    </xf>
    <xf numFmtId="0" fontId="38" fillId="0" borderId="0" xfId="0" applyFont="1" applyAlignment="1">
      <alignment wrapText="1"/>
    </xf>
    <xf numFmtId="0" fontId="64" fillId="40" borderId="0" xfId="0" applyFont="1" applyFill="1" applyAlignment="1">
      <alignment vertical="center"/>
    </xf>
    <xf numFmtId="0" fontId="12" fillId="2" borderId="0" xfId="0" applyFont="1" applyFill="1" applyAlignment="1">
      <alignment vertical="top" wrapText="1"/>
    </xf>
    <xf numFmtId="0" fontId="54" fillId="0" borderId="0" xfId="0" applyFont="1" applyAlignment="1">
      <alignment vertical="top" wrapText="1"/>
    </xf>
  </cellXfs>
  <cellStyles count="5">
    <cellStyle name="Collegamento ipertestuale" xfId="2" builtinId="8"/>
    <cellStyle name="Migliaia" xfId="3" builtinId="3"/>
    <cellStyle name="Normale" xfId="0" builtinId="0"/>
    <cellStyle name="Percentuale" xfId="1" builtinId="5"/>
    <cellStyle name="Percentuale 2" xfId="4"/>
  </cellStyles>
  <dxfs count="202">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patternType="none">
          <bgColor auto="1"/>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auto="1"/>
      </font>
      <fill>
        <patternFill patternType="none">
          <bgColor auto="1"/>
        </patternFill>
      </fill>
    </dxf>
    <dxf>
      <font>
        <color theme="1"/>
      </font>
      <fill>
        <patternFill>
          <bgColor theme="1" tint="0.499984740745262"/>
        </patternFill>
      </fill>
    </dxf>
    <dxf>
      <font>
        <color theme="1"/>
      </font>
      <fill>
        <patternFill>
          <bgColor theme="1" tint="0.499984740745262"/>
        </patternFill>
      </fill>
    </dxf>
    <dxf>
      <font>
        <color auto="1"/>
      </font>
      <fill>
        <patternFill patternType="solid">
          <bgColor rgb="FFD9D9D9"/>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theme="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patternType="solid">
          <bgColor rgb="FFD9D9D9"/>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theme="1"/>
      </font>
      <fill>
        <patternFill>
          <bgColor theme="1" tint="0.499984740745262"/>
        </patternFill>
      </fill>
    </dxf>
    <dxf>
      <font>
        <color auto="1"/>
      </font>
      <fill>
        <patternFill>
          <bgColor theme="1" tint="0.499984740745262"/>
        </patternFill>
      </fill>
    </dxf>
    <dxf>
      <font>
        <color rgb="FF9C0006"/>
      </font>
      <fill>
        <patternFill>
          <bgColor rgb="FFFFC7CE"/>
        </patternFill>
      </fill>
    </dxf>
    <dxf>
      <font>
        <color rgb="FF9C0006"/>
      </font>
      <fill>
        <patternFill>
          <bgColor rgb="FFFFC7CE"/>
        </patternFill>
      </fill>
    </dxf>
    <dxf>
      <font>
        <color auto="1"/>
      </font>
      <fill>
        <patternFill patternType="none">
          <bgColor auto="1"/>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9D9D9"/>
      <color rgb="FFD3FFC2"/>
      <color rgb="FFE1F6C9"/>
      <color rgb="FF000000"/>
      <color rgb="FF1D9E9E"/>
      <color rgb="FF92D050"/>
      <color rgb="FF333333"/>
      <color rgb="FFC8EBEB"/>
      <color rgb="FF7DD2D2"/>
      <color rgb="FFEFFF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6"/>
          <c:y val="7.7611816934787817E-2"/>
          <c:w val="0.7635876166926796"/>
          <c:h val="0.79860806801323747"/>
        </c:manualLayout>
      </c:layout>
      <c:barChart>
        <c:barDir val="col"/>
        <c:grouping val="stacked"/>
        <c:varyColors val="0"/>
        <c:ser>
          <c:idx val="0"/>
          <c:order val="0"/>
          <c:tx>
            <c:strRef>
              <c:f>Risultati_Grafici!$C$6</c:f>
              <c:strCache>
                <c:ptCount val="1"/>
                <c:pt idx="0">
                  <c:v>Costi di investimento (sottraendo il valore residuo)</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(Risultati_Grafici!$E$5,Risultati_Grafici!$G$5,Risultati_Grafici!$I$5,Risultati_Grafici!$K$5,Risultati_Grafici!$M$5,Risultati_Grafici!$O$5,Risultati_Grafici!$Q$5,Risultati_Grafici!$S$5,Risultati_Grafici!$U$5,Risultati_Grafici!$W$5)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(Risultati_Grafici!$E$6,Risultati_Grafici!$G$6,Risultati_Grafici!$I$6,Risultati_Grafici!$K$6,Risultati_Grafici!$M$6,Risultati_Grafici!$O$6,Risultati_Grafici!$Q$6,Risultati_Grafici!$S$6,Risultati_Grafici!$U$6,Risultati_Grafici!$W$6)</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Risultati_Grafici!$C$7</c:f>
              <c:strCache>
                <c:ptCount val="1"/>
                <c:pt idx="0">
                  <c:v>Costi operativi</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(Risultati_Grafici!$E$5,Risultati_Grafici!$G$5,Risultati_Grafici!$I$5,Risultati_Grafici!$K$5,Risultati_Grafici!$M$5,Risultati_Grafici!$O$5,Risultati_Grafici!$Q$5,Risultati_Grafici!$S$5,Risultati_Grafici!$U$5,Risultati_Grafici!$W$5)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(Risultati_Grafici!$E$7,Risultati_Grafici!$G$7,Risultati_Grafici!$I$7,Risultati_Grafici!$K$7,Risultati_Grafici!$M$7,Risultati_Grafici!$O$7,Risultati_Grafici!$Q$7,Risultati_Grafici!$S$7,Risultati_Grafici!$U$7,Risultati_Grafici!$W$7)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Risultati_Grafici!$C$8</c:f>
              <c:strCache>
                <c:ptCount val="1"/>
                <c:pt idx="0">
                  <c:v>Costi di servizio e manutenzione</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(Risultati_Grafici!$E$5,Risultati_Grafici!$G$5,Risultati_Grafici!$I$5,Risultati_Grafici!$K$5,Risultati_Grafici!$M$5,Risultati_Grafici!$O$5,Risultati_Grafici!$Q$5,Risultati_Grafici!$S$5,Risultati_Grafici!$U$5,Risultati_Grafici!$W$5)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(Risultati_Grafici!$E$8,Risultati_Grafici!$G$8,Risultati_Grafici!$I$8,Risultati_Grafici!$K$8,Risultati_Grafici!$M$8,Risultati_Grafici!$O$8,Risultati_Grafici!$Q$8,Risultati_Grafici!$S$8,Risultati_Grafici!$U$8,Risultati_Grafici!$W$8)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Risultati_Grafici!$C$9</c:f>
              <c:strCache>
                <c:ptCount val="1"/>
                <c:pt idx="0">
                  <c:v>Altri costi</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(Risultati_Grafici!$E$5,Risultati_Grafici!$G$5,Risultati_Grafici!$I$5,Risultati_Grafici!$K$5,Risultati_Grafici!$M$5,Risultati_Grafici!$O$5,Risultati_Grafici!$Q$5,Risultati_Grafici!$S$5,Risultati_Grafici!$U$5,Risultati_Grafici!$W$5)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(Risultati_Grafici!$E$9,Risultati_Grafici!$G$9,Risultati_Grafici!$I$9,Risultati_Grafici!$K$9,Risultati_Grafici!$M$9,Risultati_Grafici!$O$9,Risultati_Grafici!$Q$9,Risultati_Grafici!$S$9,Risultati_Grafici!$U$9,Risultati_Grafici!$W$9)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Risultati_Grafici!$C$10</c:f>
              <c:strCache>
                <c:ptCount val="1"/>
                <c:pt idx="0">
                  <c:v>Costi delle esternalità</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numRef>
              <c:f>(Risultati_Grafici!$E$5,Risultati_Grafici!$G$5,Risultati_Grafici!$I$5,Risultati_Grafici!$K$5,Risultati_Grafici!$M$5,Risultati_Grafici!$O$5,Risultati_Grafici!$Q$5,Risultati_Grafici!$S$5,Risultati_Grafici!$U$5,Risultati_Grafici!$W$5)</c:f>
              <c:numCache>
                <c:formatCode>@</c:formatCode>
                <c:ptCount val="10"/>
                <c:pt idx="0">
                  <c:v>0</c:v>
                </c:pt>
                <c:pt idx="1">
                  <c:v>0</c:v>
                </c:pt>
                <c:pt idx="2">
                  <c:v>0</c:v>
                </c:pt>
                <c:pt idx="3">
                  <c:v>0</c:v>
                </c:pt>
                <c:pt idx="4">
                  <c:v>0</c:v>
                </c:pt>
                <c:pt idx="5">
                  <c:v>0</c:v>
                </c:pt>
                <c:pt idx="6">
                  <c:v>0</c:v>
                </c:pt>
                <c:pt idx="7">
                  <c:v>0</c:v>
                </c:pt>
                <c:pt idx="8">
                  <c:v>0</c:v>
                </c:pt>
                <c:pt idx="9">
                  <c:v>0</c:v>
                </c:pt>
              </c:numCache>
            </c:numRef>
          </c:cat>
          <c:val>
            <c:numRef>
              <c:f>(Risultati_Grafici!$E$10,Risultati_Grafici!$G$10,Risultati_Grafici!$I$10,Risultati_Grafici!$K$10,Risultati_Grafici!$M$10,Risultati_Grafici!$O$10,Risultati_Grafici!$Q$10,Risultati_Grafici!$S$10,Risultati_Grafici!$U$10,Risultati_Grafici!$W$10)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376659000"/>
        <c:axId val="376725184"/>
      </c:barChart>
      <c:catAx>
        <c:axId val="376659000"/>
        <c:scaling>
          <c:orientation val="minMax"/>
        </c:scaling>
        <c:delete val="0"/>
        <c:axPos val="b"/>
        <c:numFmt formatCode="@"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it-IT"/>
          </a:p>
        </c:txPr>
        <c:crossAx val="376725184"/>
        <c:crosses val="autoZero"/>
        <c:auto val="1"/>
        <c:lblAlgn val="ctr"/>
        <c:lblOffset val="100"/>
        <c:noMultiLvlLbl val="1"/>
      </c:catAx>
      <c:valAx>
        <c:axId val="376725184"/>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es-ES" sz="1000" b="1" strike="noStrike" spc="-1">
                    <a:solidFill>
                      <a:srgbClr val="000000"/>
                    </a:solidFill>
                    <a:latin typeface="Arial"/>
                  </a:rPr>
                  <a:t>Life Cycle Costs</a:t>
                </a:r>
              </a:p>
            </c:rich>
          </c:tx>
          <c:layout>
            <c:manualLayout>
              <c:xMode val="edge"/>
              <c:yMode val="edge"/>
              <c:x val="0.17980890751684991"/>
              <c:y val="0.2128386397352505"/>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it-IT"/>
          </a:p>
        </c:txPr>
        <c:crossAx val="376659000"/>
        <c:crosses val="autoZero"/>
        <c:crossBetween val="between"/>
      </c:valAx>
      <c:spPr>
        <a:noFill/>
        <a:ln>
          <a:noFill/>
        </a:ln>
      </c:spPr>
    </c:plotArea>
    <c:legend>
      <c:legendPos val="l"/>
      <c:layout>
        <c:manualLayout>
          <c:xMode val="edge"/>
          <c:yMode val="edge"/>
          <c:x val="4.4543429844097994E-3"/>
          <c:y val="0.2802242382745635"/>
          <c:w val="0.15971602102075771"/>
          <c:h val="0.37433384685609949"/>
        </c:manualLayout>
      </c:layout>
      <c:overlay val="0"/>
      <c:spPr>
        <a:noFill/>
        <a:ln>
          <a:noFill/>
        </a:ln>
      </c:spPr>
      <c:txPr>
        <a:bodyPr/>
        <a:lstStyle/>
        <a:p>
          <a:pPr>
            <a:defRPr sz="1000" b="0" strike="noStrike" spc="-1">
              <a:solidFill>
                <a:srgbClr val="000000"/>
              </a:solidFill>
              <a:latin typeface="Arial"/>
            </a:defRPr>
          </a:pPr>
          <a:endParaRPr lang="it-IT"/>
        </a:p>
      </c:txPr>
    </c:legend>
    <c:plotVisOnly val="1"/>
    <c:dispBlanksAs val="gap"/>
    <c:showDLblsOverMax val="1"/>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11" Type="http://schemas.openxmlformats.org/officeDocument/2006/relationships/image" Target="../media/image13.emf"/><Relationship Id="rId5" Type="http://schemas.openxmlformats.org/officeDocument/2006/relationships/image" Target="../media/image7.emf"/><Relationship Id="rId10" Type="http://schemas.openxmlformats.org/officeDocument/2006/relationships/image" Target="../media/image12.emf"/><Relationship Id="rId4" Type="http://schemas.openxmlformats.org/officeDocument/2006/relationships/image" Target="../media/image6.emf"/><Relationship Id="rId9"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1</xdr:col>
      <xdr:colOff>30240</xdr:colOff>
      <xdr:row>31</xdr:row>
      <xdr:rowOff>165960</xdr:rowOff>
    </xdr:from>
    <xdr:to>
      <xdr:col>1</xdr:col>
      <xdr:colOff>2295360</xdr:colOff>
      <xdr:row>31</xdr:row>
      <xdr:rowOff>1533240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l="14708"/>
        <a:stretch/>
      </xdr:blipFill>
      <xdr:spPr>
        <a:xfrm>
          <a:off x="228240" y="10998720"/>
          <a:ext cx="2265120" cy="1367280"/>
        </a:xfrm>
        <a:prstGeom prst="rect">
          <a:avLst/>
        </a:prstGeom>
        <a:ln>
          <a:noFill/>
        </a:ln>
      </xdr:spPr>
    </xdr:pic>
    <xdr:clientData/>
  </xdr:twoCellAnchor>
  <xdr:twoCellAnchor editAs="oneCell">
    <xdr:from>
      <xdr:col>1</xdr:col>
      <xdr:colOff>2325240</xdr:colOff>
      <xdr:row>31</xdr:row>
      <xdr:rowOff>195480</xdr:rowOff>
    </xdr:from>
    <xdr:to>
      <xdr:col>1</xdr:col>
      <xdr:colOff>8480620</xdr:colOff>
      <xdr:row>32</xdr:row>
      <xdr:rowOff>946</xdr:rowOff>
    </xdr:to>
    <xdr:sp macro="" textlink="">
      <xdr:nvSpPr>
        <xdr:cNvPr id="3" name="CustomShape 1">
          <a:extLst>
            <a:ext uri="{FF2B5EF4-FFF2-40B4-BE49-F238E27FC236}">
              <a16:creationId xmlns:a16="http://schemas.microsoft.com/office/drawing/2014/main" id="{00000000-0008-0000-0100-000003000000}"/>
            </a:ext>
          </a:extLst>
        </xdr:cNvPr>
        <xdr:cNvSpPr/>
      </xdr:nvSpPr>
      <xdr:spPr>
        <a:xfrm>
          <a:off x="2617340" y="18712080"/>
          <a:ext cx="6155380" cy="1888266"/>
        </a:xfrm>
        <a:prstGeom prst="rect">
          <a:avLst/>
        </a:prstGeom>
        <a:solidFill>
          <a:schemeClr val="lt1"/>
        </a:solidFill>
        <a:ln w="9360">
          <a:noFill/>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US" sz="1100" b="0" strike="noStrike" spc="-1">
              <a:solidFill>
                <a:srgbClr val="000000"/>
              </a:solidFill>
              <a:latin typeface="Arial"/>
            </a:rPr>
            <a:t>© European Commission, </a:t>
          </a:r>
          <a:r>
            <a:rPr lang="en-US" sz="1100" b="0" strike="noStrike" spc="-1">
              <a:solidFill>
                <a:sysClr val="windowText" lastClr="000000"/>
              </a:solidFill>
              <a:latin typeface="Arial"/>
            </a:rPr>
            <a:t>July </a:t>
          </a:r>
          <a:r>
            <a:rPr lang="en-US" sz="1100" b="0" strike="noStrike" spc="-1">
              <a:solidFill>
                <a:srgbClr val="000000"/>
              </a:solidFill>
              <a:latin typeface="Arial"/>
            </a:rPr>
            <a:t>2019</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pPr>
          <a:r>
            <a:rPr lang="en-US" sz="1000" b="0" strike="noStrike" spc="-1">
              <a:solidFill>
                <a:srgbClr val="595959"/>
              </a:solidFill>
              <a:latin typeface="Arial"/>
            </a:rPr>
            <a:t>This tool has been developed under Contract Nº 07.0201/2017/767625/SER/ENV.B.1 between the European Commission, Ecoinstitut SCCL and ICLEI – Local Governments for Sustainability, supported by Public Procurement Analysis (PPA) and A. Geuder.</a:t>
          </a:r>
          <a:endParaRPr lang="en-US" sz="1000" b="0" strike="noStrike" spc="-1">
            <a:latin typeface="Times New Roman"/>
          </a:endParaRPr>
        </a:p>
        <a:p>
          <a:pPr>
            <a:lnSpc>
              <a:spcPct val="100000"/>
            </a:lnSpc>
          </a:pPr>
          <a:endParaRPr lang="en-US" sz="1000" b="0" strike="noStrike" spc="-1">
            <a:latin typeface="Times New Roman"/>
          </a:endParaRPr>
        </a:p>
        <a:p>
          <a:pPr>
            <a:lnSpc>
              <a:spcPct val="100000"/>
            </a:lnSpc>
          </a:pPr>
          <a:r>
            <a:rPr lang="en-US" sz="1000" b="0" strike="noStrike" spc="-1">
              <a:solidFill>
                <a:srgbClr val="595959"/>
              </a:solidFill>
              <a:latin typeface="Arial"/>
            </a:rPr>
            <a:t>Neither the European Commission nor any person acting on behalf of the Commission is responsible for the use that might be made of this tool.</a:t>
          </a:r>
          <a:endParaRPr lang="en-US" sz="1000" b="0" strike="noStrike" spc="-1">
            <a:latin typeface="Times New Roman"/>
          </a:endParaRPr>
        </a:p>
        <a:p>
          <a:pPr>
            <a:lnSpc>
              <a:spcPct val="100000"/>
            </a:lnSpc>
          </a:pPr>
          <a:endParaRPr lang="en-US" sz="1000" b="0" strike="noStrike" spc="-1">
            <a:latin typeface="Times New Roman"/>
          </a:endParaRPr>
        </a:p>
        <a:p>
          <a:pPr>
            <a:lnSpc>
              <a:spcPct val="100000"/>
            </a:lnSpc>
          </a:pPr>
          <a:r>
            <a:rPr lang="en-US" sz="1000" b="0" strike="noStrike" spc="-1">
              <a:solidFill>
                <a:srgbClr val="595959"/>
              </a:solidFill>
              <a:latin typeface="Arial"/>
            </a:rPr>
            <a:t>Reproduction is authorised provided the source is acknowledged. The reuse policy of European Commission documents is regulated by Decision 2011/833/EU (OJ L 330, 14.12.2011, p. 39). </a:t>
          </a:r>
          <a:endParaRPr lang="en-US" sz="1000" b="0" strike="noStrike" spc="-1">
            <a:latin typeface="Times New Roman"/>
          </a:endParaRPr>
        </a:p>
        <a:p>
          <a:pPr>
            <a:lnSpc>
              <a:spcPct val="100000"/>
            </a:lnSpc>
          </a:pPr>
          <a:endParaRPr lang="en-US" sz="1000" b="0" strike="noStrike" spc="-1">
            <a:latin typeface="Times New Roman"/>
          </a:endParaRPr>
        </a:p>
      </xdr:txBody>
    </xdr:sp>
    <xdr:clientData/>
  </xdr:twoCellAnchor>
  <xdr:twoCellAnchor>
    <xdr:from>
      <xdr:col>0</xdr:col>
      <xdr:colOff>0</xdr:colOff>
      <xdr:row>0</xdr:row>
      <xdr:rowOff>0</xdr:rowOff>
    </xdr:from>
    <xdr:to>
      <xdr:col>3</xdr:col>
      <xdr:colOff>3581400</xdr:colOff>
      <xdr:row>31</xdr:row>
      <xdr:rowOff>1689100</xdr:rowOff>
    </xdr:to>
    <xdr:sp macro="" textlink="">
      <xdr:nvSpPr>
        <xdr:cNvPr id="1026" name="shapetype_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16</xdr:row>
      <xdr:rowOff>1138761</xdr:rowOff>
    </xdr:from>
    <xdr:to>
      <xdr:col>1</xdr:col>
      <xdr:colOff>291028</xdr:colOff>
      <xdr:row>21</xdr:row>
      <xdr:rowOff>38100</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2"/>
        <a:srcRect r="93392" b="1774"/>
        <a:stretch/>
      </xdr:blipFill>
      <xdr:spPr>
        <a:xfrm>
          <a:off x="289985" y="11006661"/>
          <a:ext cx="293143" cy="804339"/>
        </a:xfrm>
        <a:prstGeom prst="rect">
          <a:avLst/>
        </a:prstGeom>
      </xdr:spPr>
    </xdr:pic>
    <xdr:clientData/>
  </xdr:twoCellAnchor>
  <xdr:twoCellAnchor editAs="oneCell">
    <xdr:from>
      <xdr:col>0</xdr:col>
      <xdr:colOff>289985</xdr:colOff>
      <xdr:row>16</xdr:row>
      <xdr:rowOff>1138761</xdr:rowOff>
    </xdr:from>
    <xdr:to>
      <xdr:col>1</xdr:col>
      <xdr:colOff>291028</xdr:colOff>
      <xdr:row>21</xdr:row>
      <xdr:rowOff>38099</xdr:rowOff>
    </xdr:to>
    <xdr:pic>
      <xdr:nvPicPr>
        <xdr:cNvPr id="6" name="Picture 10">
          <a:extLst>
            <a:ext uri="{FF2B5EF4-FFF2-40B4-BE49-F238E27FC236}">
              <a16:creationId xmlns:a16="http://schemas.microsoft.com/office/drawing/2014/main" id="{8B425910-26D8-9A40-A730-DA20BB133E08}"/>
            </a:ext>
          </a:extLst>
        </xdr:cNvPr>
        <xdr:cNvPicPr>
          <a:picLocks noChangeAspect="1"/>
        </xdr:cNvPicPr>
      </xdr:nvPicPr>
      <xdr:blipFill rotWithShape="1">
        <a:blip xmlns:r="http://schemas.openxmlformats.org/officeDocument/2006/relationships" r:embed="rId2"/>
        <a:srcRect r="93392" b="1774"/>
        <a:stretch/>
      </xdr:blipFill>
      <xdr:spPr>
        <a:xfrm>
          <a:off x="289985" y="12657661"/>
          <a:ext cx="293143" cy="804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64</xdr:row>
      <xdr:rowOff>101600</xdr:rowOff>
    </xdr:to>
    <xdr:sp macro="" textlink="">
      <xdr:nvSpPr>
        <xdr:cNvPr id="2062" name="shapetype_202" hidden="1">
          <a:extLst>
            <a:ext uri="{FF2B5EF4-FFF2-40B4-BE49-F238E27FC236}">
              <a16:creationId xmlns:a16="http://schemas.microsoft.com/office/drawing/2014/main" id="{00000000-0008-0000-03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60" name="shapetype_202" hidden="1">
          <a:extLst>
            <a:ext uri="{FF2B5EF4-FFF2-40B4-BE49-F238E27FC236}">
              <a16:creationId xmlns:a16="http://schemas.microsoft.com/office/drawing/2014/main" id="{00000000-0008-0000-03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8" name="shapetype_202" hidden="1">
          <a:extLst>
            <a:ext uri="{FF2B5EF4-FFF2-40B4-BE49-F238E27FC236}">
              <a16:creationId xmlns:a16="http://schemas.microsoft.com/office/drawing/2014/main" id="{00000000-0008-0000-03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6" name="shapetype_202" hidden="1">
          <a:extLst>
            <a:ext uri="{FF2B5EF4-FFF2-40B4-BE49-F238E27FC236}">
              <a16:creationId xmlns:a16="http://schemas.microsoft.com/office/drawing/2014/main" id="{00000000-0008-0000-03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4" name="shapetype_202" hidden="1">
          <a:extLst>
            <a:ext uri="{FF2B5EF4-FFF2-40B4-BE49-F238E27FC236}">
              <a16:creationId xmlns:a16="http://schemas.microsoft.com/office/drawing/2014/main" id="{00000000-0008-0000-03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2" name="shapetype_202" hidden="1">
          <a:extLst>
            <a:ext uri="{FF2B5EF4-FFF2-40B4-BE49-F238E27FC236}">
              <a16:creationId xmlns:a16="http://schemas.microsoft.com/office/drawing/2014/main" id="{00000000-0008-0000-03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64</xdr:row>
      <xdr:rowOff>101600</xdr:rowOff>
    </xdr:to>
    <xdr:sp macro="" textlink="">
      <xdr:nvSpPr>
        <xdr:cNvPr id="2050" name="shapetype_20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279400</xdr:colOff>
      <xdr:row>0</xdr:row>
      <xdr:rowOff>655040</xdr:rowOff>
    </xdr:from>
    <xdr:to>
      <xdr:col>6</xdr:col>
      <xdr:colOff>1485900</xdr:colOff>
      <xdr:row>3</xdr:row>
      <xdr:rowOff>124760</xdr:rowOff>
    </xdr:to>
    <xdr:sp macro="" textlink="">
      <xdr:nvSpPr>
        <xdr:cNvPr id="16" name="CustomShape 1">
          <a:extLst>
            <a:ext uri="{FF2B5EF4-FFF2-40B4-BE49-F238E27FC236}">
              <a16:creationId xmlns:a16="http://schemas.microsoft.com/office/drawing/2014/main" id="{00000000-0008-0000-0500-000010000000}"/>
            </a:ext>
          </a:extLst>
        </xdr:cNvPr>
        <xdr:cNvSpPr/>
      </xdr:nvSpPr>
      <xdr:spPr>
        <a:xfrm>
          <a:off x="279400" y="65504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Le offerte economiche saranno valutate utilizzando un approccio basato sui costi del ciclo di vita, come indicato nel documento di gara. Per valutare la tua offerta per l'aggiudicazione dell'appalto</a:t>
          </a:r>
          <a:r>
            <a:rPr lang="en-US" sz="1100" b="1" strike="noStrike" spc="-1">
              <a:solidFill>
                <a:sysClr val="windowText" lastClr="000000"/>
              </a:solidFill>
              <a:latin typeface="Arial"/>
            </a:rPr>
            <a:t>, ti preghiamo di fornire le informazioni relative alla tua offerta riempiendo le celle BIANCHE delle relative colonne con i dati della tua offerta.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12</xdr:row>
      <xdr:rowOff>0</xdr:rowOff>
    </xdr:from>
    <xdr:to>
      <xdr:col>24</xdr:col>
      <xdr:colOff>0</xdr:colOff>
      <xdr:row>31</xdr:row>
      <xdr:rowOff>127000</xdr:rowOff>
    </xdr:to>
    <xdr:graphicFrame macro="">
      <xdr:nvGraphicFramePr>
        <xdr:cNvPr id="2" name="Chart 23">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23</xdr:row>
      <xdr:rowOff>495300</xdr:rowOff>
    </xdr:to>
    <xdr:sp macro="" textlink="">
      <xdr:nvSpPr>
        <xdr:cNvPr id="4098" name="shapetype_202" hidden="1">
          <a:extLst>
            <a:ext uri="{FF2B5EF4-FFF2-40B4-BE49-F238E27FC236}">
              <a16:creationId xmlns:a16="http://schemas.microsoft.com/office/drawing/2014/main" id="{00000000-0008-0000-09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965200</xdr:colOff>
      <xdr:row>1</xdr:row>
      <xdr:rowOff>587320</xdr:rowOff>
    </xdr:to>
    <xdr:sp macro="" textlink="">
      <xdr:nvSpPr>
        <xdr:cNvPr id="13" name="CustomShape 1">
          <a:extLst>
            <a:ext uri="{FF2B5EF4-FFF2-40B4-BE49-F238E27FC236}">
              <a16:creationId xmlns:a16="http://schemas.microsoft.com/office/drawing/2014/main" id="{00000000-0008-0000-0900-00000D000000}"/>
            </a:ext>
          </a:extLst>
        </xdr:cNvPr>
        <xdr:cNvSpPr/>
      </xdr:nvSpPr>
      <xdr:spPr>
        <a:xfrm>
          <a:off x="241300" y="5461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strike="noStrike" spc="-1">
              <a:solidFill>
                <a:sysClr val="windowText" lastClr="000000"/>
              </a:solidFill>
              <a:latin typeface="Arial"/>
            </a:rPr>
            <a:t>Questo foglio fornisce definizioni chiare per ciascuno dei parametri e delle formule utilizzati nello strumento. Le amministrazioni aggiudicatrici dovranno assicurarsi che gli standard utilizzati per definire alcuni parametri siano coerenti con le specifiche tecniche (soprattutto in relazione all'uso di energia per il calcolo dei costi operativi).</a:t>
          </a:r>
          <a:endParaRPr lang="en-US" sz="1100" b="1" strike="noStrike" spc="-1">
            <a:solidFill>
              <a:sysClr val="windowText" lastClr="000000"/>
            </a:solidFill>
            <a:latin typeface="Times New Roman"/>
          </a:endParaRPr>
        </a:p>
      </xdr:txBody>
    </xdr:sp>
    <xdr:clientData/>
  </xdr:twoCellAnchor>
  <xdr:twoCellAnchor editAs="oneCell">
    <xdr:from>
      <xdr:col>2</xdr:col>
      <xdr:colOff>7600950</xdr:colOff>
      <xdr:row>13</xdr:row>
      <xdr:rowOff>447675</xdr:rowOff>
    </xdr:from>
    <xdr:to>
      <xdr:col>3</xdr:col>
      <xdr:colOff>7604125</xdr:colOff>
      <xdr:row>13</xdr:row>
      <xdr:rowOff>822325</xdr:rowOff>
    </xdr:to>
    <xdr:pic>
      <xdr:nvPicPr>
        <xdr:cNvPr id="20" name="Immagine 19">
          <a:extLst>
            <a:ext uri="{FF2B5EF4-FFF2-40B4-BE49-F238E27FC236}">
              <a16:creationId xmlns:a16="http://schemas.microsoft.com/office/drawing/2014/main" id="{D366F060-98D0-FA4C-A856-694DB8925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0" y="8048625"/>
          <a:ext cx="76327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7056</xdr:colOff>
      <xdr:row>13</xdr:row>
      <xdr:rowOff>1116188</xdr:rowOff>
    </xdr:from>
    <xdr:to>
      <xdr:col>3</xdr:col>
      <xdr:colOff>7627056</xdr:colOff>
      <xdr:row>13</xdr:row>
      <xdr:rowOff>1490838</xdr:rowOff>
    </xdr:to>
    <xdr:pic>
      <xdr:nvPicPr>
        <xdr:cNvPr id="21" name="Immagine 20">
          <a:extLst>
            <a:ext uri="{FF2B5EF4-FFF2-40B4-BE49-F238E27FC236}">
              <a16:creationId xmlns:a16="http://schemas.microsoft.com/office/drawing/2014/main" id="{DAA6EBC1-9468-0942-92B9-A1F0D1B5F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49556" y="9460088"/>
          <a:ext cx="76200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7056</xdr:colOff>
      <xdr:row>13</xdr:row>
      <xdr:rowOff>1588910</xdr:rowOff>
    </xdr:from>
    <xdr:to>
      <xdr:col>3</xdr:col>
      <xdr:colOff>7627056</xdr:colOff>
      <xdr:row>13</xdr:row>
      <xdr:rowOff>1963560</xdr:rowOff>
    </xdr:to>
    <xdr:pic>
      <xdr:nvPicPr>
        <xdr:cNvPr id="22" name="Immagine 21">
          <a:extLst>
            <a:ext uri="{FF2B5EF4-FFF2-40B4-BE49-F238E27FC236}">
              <a16:creationId xmlns:a16="http://schemas.microsoft.com/office/drawing/2014/main" id="{BBE5E138-47D4-0A4A-80E9-2C9EFB7C2B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849556" y="9932810"/>
          <a:ext cx="76200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43</xdr:row>
      <xdr:rowOff>0</xdr:rowOff>
    </xdr:from>
    <xdr:to>
      <xdr:col>3</xdr:col>
      <xdr:colOff>7653262</xdr:colOff>
      <xdr:row>43</xdr:row>
      <xdr:rowOff>1187450</xdr:rowOff>
    </xdr:to>
    <xdr:pic>
      <xdr:nvPicPr>
        <xdr:cNvPr id="18" name="Immagine 1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839325" y="31175325"/>
          <a:ext cx="7653262" cy="118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44</xdr:row>
      <xdr:rowOff>0</xdr:rowOff>
    </xdr:from>
    <xdr:to>
      <xdr:col>3</xdr:col>
      <xdr:colOff>7643737</xdr:colOff>
      <xdr:row>44</xdr:row>
      <xdr:rowOff>793750</xdr:rowOff>
    </xdr:to>
    <xdr:pic>
      <xdr:nvPicPr>
        <xdr:cNvPr id="26" name="Immagine 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839325" y="32442150"/>
          <a:ext cx="7643737" cy="793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47625</xdr:colOff>
      <xdr:row>50</xdr:row>
      <xdr:rowOff>85725</xdr:rowOff>
    </xdr:from>
    <xdr:to>
      <xdr:col>4</xdr:col>
      <xdr:colOff>38100</xdr:colOff>
      <xdr:row>50</xdr:row>
      <xdr:rowOff>485775</xdr:rowOff>
    </xdr:to>
    <xdr:pic>
      <xdr:nvPicPr>
        <xdr:cNvPr id="27" name="Immagine 2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886950" y="37433250"/>
          <a:ext cx="76581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46</xdr:row>
      <xdr:rowOff>152400</xdr:rowOff>
    </xdr:from>
    <xdr:to>
      <xdr:col>3</xdr:col>
      <xdr:colOff>7658100</xdr:colOff>
      <xdr:row>46</xdr:row>
      <xdr:rowOff>552450</xdr:rowOff>
    </xdr:to>
    <xdr:pic>
      <xdr:nvPicPr>
        <xdr:cNvPr id="30" name="Immagine 2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839325" y="34299525"/>
          <a:ext cx="76581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xdr:colOff>
      <xdr:row>48</xdr:row>
      <xdr:rowOff>57150</xdr:rowOff>
    </xdr:from>
    <xdr:to>
      <xdr:col>4</xdr:col>
      <xdr:colOff>19050</xdr:colOff>
      <xdr:row>48</xdr:row>
      <xdr:rowOff>654050</xdr:rowOff>
    </xdr:to>
    <xdr:pic>
      <xdr:nvPicPr>
        <xdr:cNvPr id="31" name="Immagine 30"/>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867900" y="36347400"/>
          <a:ext cx="7658100" cy="59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28575</xdr:colOff>
      <xdr:row>47</xdr:row>
      <xdr:rowOff>352425</xdr:rowOff>
    </xdr:from>
    <xdr:to>
      <xdr:col>4</xdr:col>
      <xdr:colOff>19050</xdr:colOff>
      <xdr:row>47</xdr:row>
      <xdr:rowOff>1000125</xdr:rowOff>
    </xdr:to>
    <xdr:pic>
      <xdr:nvPicPr>
        <xdr:cNvPr id="32" name="Immagine 3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867900" y="35194875"/>
          <a:ext cx="76581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49</xdr:row>
      <xdr:rowOff>200025</xdr:rowOff>
    </xdr:from>
    <xdr:to>
      <xdr:col>3</xdr:col>
      <xdr:colOff>7658100</xdr:colOff>
      <xdr:row>49</xdr:row>
      <xdr:rowOff>600075</xdr:rowOff>
    </xdr:to>
    <xdr:pic>
      <xdr:nvPicPr>
        <xdr:cNvPr id="34" name="Immagine 3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9839325" y="37176075"/>
          <a:ext cx="76581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xdr:colOff>
      <xdr:row>51</xdr:row>
      <xdr:rowOff>28575</xdr:rowOff>
    </xdr:from>
    <xdr:to>
      <xdr:col>4</xdr:col>
      <xdr:colOff>0</xdr:colOff>
      <xdr:row>51</xdr:row>
      <xdr:rowOff>454025</xdr:rowOff>
    </xdr:to>
    <xdr:pic>
      <xdr:nvPicPr>
        <xdr:cNvPr id="35" name="Immagine 3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848850" y="38233350"/>
          <a:ext cx="7658100" cy="42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3829639</xdr:colOff>
      <xdr:row>54</xdr:row>
      <xdr:rowOff>123365</xdr:rowOff>
    </xdr:to>
    <xdr:sp macro="" textlink="">
      <xdr:nvSpPr>
        <xdr:cNvPr id="29" name="CustomShape 1" hidden="1">
          <a:extLst>
            <a:ext uri="{FF2B5EF4-FFF2-40B4-BE49-F238E27FC236}">
              <a16:creationId xmlns:a16="http://schemas.microsoft.com/office/drawing/2014/main" id="{00000000-0008-0000-0B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7</xdr:col>
      <xdr:colOff>3829639</xdr:colOff>
      <xdr:row>54</xdr:row>
      <xdr:rowOff>123365</xdr:rowOff>
    </xdr:to>
    <xdr:sp macro="" textlink="">
      <xdr:nvSpPr>
        <xdr:cNvPr id="30" name="CustomShape 1" hidden="1">
          <a:extLst>
            <a:ext uri="{FF2B5EF4-FFF2-40B4-BE49-F238E27FC236}">
              <a16:creationId xmlns:a16="http://schemas.microsoft.com/office/drawing/2014/main" id="{00000000-0008-0000-0B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381000</xdr:colOff>
      <xdr:row>1</xdr:row>
      <xdr:rowOff>0</xdr:rowOff>
    </xdr:from>
    <xdr:to>
      <xdr:col>7</xdr:col>
      <xdr:colOff>3041650</xdr:colOff>
      <xdr:row>1</xdr:row>
      <xdr:rowOff>549220</xdr:rowOff>
    </xdr:to>
    <xdr:sp macro="" textlink="">
      <xdr:nvSpPr>
        <xdr:cNvPr id="4" name="CustomShape 1">
          <a:extLst>
            <a:ext uri="{FF2B5EF4-FFF2-40B4-BE49-F238E27FC236}">
              <a16:creationId xmlns:a16="http://schemas.microsoft.com/office/drawing/2014/main" id="{00000000-0008-0000-0B00-000004000000}"/>
            </a:ext>
          </a:extLst>
        </xdr:cNvPr>
        <xdr:cNvSpPr/>
      </xdr:nvSpPr>
      <xdr:spPr>
        <a:xfrm>
          <a:off x="381000" y="571500"/>
          <a:ext cx="107950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strike="noStrike" spc="-1">
              <a:solidFill>
                <a:sysClr val="windowText" lastClr="000000"/>
              </a:solidFill>
              <a:latin typeface="Arial"/>
            </a:rPr>
            <a:t>Questo foglio contiene i dati utilizzati per alcuni calcoli. Include la valuta e le emissioni di CO</a:t>
          </a:r>
          <a:r>
            <a:rPr lang="en-US" sz="1100" b="0" strike="noStrike" spc="-1" baseline="-25000">
              <a:solidFill>
                <a:sysClr val="windowText" lastClr="000000"/>
              </a:solidFill>
              <a:latin typeface="Arial"/>
            </a:rPr>
            <a:t>2-eq</a:t>
          </a:r>
          <a:r>
            <a:rPr lang="en-US" sz="1100" b="0" strike="noStrike" spc="-1">
              <a:solidFill>
                <a:sysClr val="windowText" lastClr="000000"/>
              </a:solidFill>
              <a:latin typeface="Arial"/>
            </a:rPr>
            <a:t> del mix elettrico nazionale per i paesi dell'UE, oltre</a:t>
          </a:r>
          <a:r>
            <a:rPr lang="en-US" sz="1100" b="0" strike="noStrike" spc="-1" baseline="0">
              <a:solidFill>
                <a:sysClr val="windowText" lastClr="000000"/>
              </a:solidFill>
              <a:latin typeface="Arial"/>
            </a:rPr>
            <a:t> ai modelli di uso standard definiti negli Energy Star (lo standard utilizzato come riferimento per il consumo di energia come definito nei criteri EU GPP). </a:t>
          </a:r>
          <a:br>
            <a:rPr lang="en-US" sz="1100" b="0" strike="noStrike" spc="-1" baseline="0">
              <a:solidFill>
                <a:sysClr val="windowText" lastClr="000000"/>
              </a:solidFill>
              <a:latin typeface="Arial"/>
            </a:rPr>
          </a:br>
          <a:r>
            <a:rPr lang="en-US" sz="1100" b="0" strike="noStrike" spc="-1">
              <a:solidFill>
                <a:srgbClr val="FF0000"/>
              </a:solidFill>
              <a:latin typeface="Arial"/>
            </a:rPr>
            <a:t>NON EDITARE O MODIFICARE </a:t>
          </a:r>
          <a:r>
            <a:rPr lang="en-US" sz="1100" b="0" strike="noStrike" spc="-1">
              <a:solidFill>
                <a:sysClr val="windowText" lastClr="000000"/>
              </a:solidFill>
              <a:latin typeface="Arial"/>
            </a:rPr>
            <a:t>gli elementi di questa scheda per evitare errori nello strumento.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558800</xdr:rowOff>
    </xdr:from>
    <xdr:to>
      <xdr:col>12</xdr:col>
      <xdr:colOff>241300</xdr:colOff>
      <xdr:row>1</xdr:row>
      <xdr:rowOff>536520</xdr:rowOff>
    </xdr:to>
    <xdr:sp macro="" textlink="">
      <xdr:nvSpPr>
        <xdr:cNvPr id="2" name="CustomShape 1">
          <a:extLst>
            <a:ext uri="{FF2B5EF4-FFF2-40B4-BE49-F238E27FC236}">
              <a16:creationId xmlns:a16="http://schemas.microsoft.com/office/drawing/2014/main" id="{00000000-0008-0000-0D00-000002000000}"/>
            </a:ext>
          </a:extLst>
        </xdr:cNvPr>
        <xdr:cNvSpPr/>
      </xdr:nvSpPr>
      <xdr:spPr>
        <a:xfrm>
          <a:off x="596900" y="558800"/>
          <a:ext cx="105664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Questo foglio</a:t>
          </a:r>
          <a:r>
            <a:rPr lang="en-US" sz="1100" b="0" strike="noStrike" spc="-1" baseline="0">
              <a:solidFill>
                <a:sysClr val="windowText" lastClr="000000"/>
              </a:solidFill>
              <a:latin typeface="Arial"/>
            </a:rPr>
            <a:t> contiene alcuni dei calcoli necessari per ottenere i costi lungo il ciclo di vita dell'offerta. Per evitare errori nel tool, </a:t>
          </a:r>
          <a:r>
            <a:rPr lang="en-US" sz="1100" b="0" strike="noStrike" spc="-1" baseline="0">
              <a:solidFill>
                <a:srgbClr val="FF0000"/>
              </a:solidFill>
              <a:latin typeface="Arial"/>
            </a:rPr>
            <a:t>NON EDITARE O MODIFICARE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ec.europa.eu/environment/gpp/pdf/EC_LCC_computers_guide_final_updated_Mar2019.pdf" TargetMode="External"/><Relationship Id="rId2" Type="http://schemas.openxmlformats.org/officeDocument/2006/relationships/hyperlink" Target="http://ec.europa.eu/environment/gpp/helpdesk.htm" TargetMode="External"/><Relationship Id="rId1" Type="http://schemas.openxmlformats.org/officeDocument/2006/relationships/hyperlink" Target="http://ec.europa.eu/environment/gpp/eu_gpp_criteria_en.ht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J32"/>
  <sheetViews>
    <sheetView tabSelected="1" zoomScaleNormal="100" workbookViewId="0">
      <selection activeCell="D3" sqref="D3"/>
    </sheetView>
  </sheetViews>
  <sheetFormatPr defaultColWidth="8.84375" defaultRowHeight="14" x14ac:dyDescent="0.3"/>
  <cols>
    <col min="1" max="1" width="3.84375" style="1" customWidth="1"/>
    <col min="2" max="2" width="113.61328125" style="2" customWidth="1"/>
    <col min="3" max="3" width="6" style="1" customWidth="1"/>
    <col min="4" max="4" width="77.15234375" style="1" customWidth="1"/>
    <col min="5" max="1016" width="10.61328125" style="1" customWidth="1"/>
    <col min="1017" max="1025" width="8.84375" customWidth="1"/>
  </cols>
  <sheetData>
    <row r="1" spans="1:1024" s="3" customFormat="1" ht="78" customHeight="1" x14ac:dyDescent="0.55000000000000004">
      <c r="B1" s="4" t="s">
        <v>110</v>
      </c>
    </row>
    <row r="2" spans="1:1024" s="5" customFormat="1" ht="44.15" customHeight="1" x14ac:dyDescent="0.3">
      <c r="B2" s="6" t="s">
        <v>38</v>
      </c>
    </row>
    <row r="3" spans="1:1024" s="7" customFormat="1" ht="21" customHeight="1" x14ac:dyDescent="0.3">
      <c r="B3" s="8" t="s">
        <v>112</v>
      </c>
      <c r="D3" s="9" t="s">
        <v>172</v>
      </c>
      <c r="AMC3" s="10"/>
      <c r="AMD3" s="10"/>
      <c r="AME3" s="10"/>
      <c r="AMF3" s="10"/>
      <c r="AMG3" s="10"/>
      <c r="AMH3" s="10"/>
      <c r="AMI3" s="10"/>
      <c r="AMJ3" s="10"/>
    </row>
    <row r="4" spans="1:1024" ht="133" customHeight="1" x14ac:dyDescent="0.3">
      <c r="B4" s="11" t="s">
        <v>173</v>
      </c>
      <c r="D4" s="2"/>
    </row>
    <row r="5" spans="1:1024" ht="21" customHeight="1" x14ac:dyDescent="0.3">
      <c r="B5" s="8" t="s">
        <v>171</v>
      </c>
      <c r="D5" s="2"/>
    </row>
    <row r="6" spans="1:1024" s="19" customFormat="1" ht="28" x14ac:dyDescent="0.3">
      <c r="A6" s="1"/>
      <c r="B6" s="11" t="s">
        <v>113</v>
      </c>
      <c r="C6" s="1"/>
      <c r="D6" s="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row>
    <row r="7" spans="1:1024" s="19" customFormat="1" x14ac:dyDescent="0.3">
      <c r="A7" s="1"/>
      <c r="B7" s="11" t="s">
        <v>114</v>
      </c>
      <c r="C7" s="1"/>
      <c r="D7" s="2"/>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row>
    <row r="8" spans="1:1024" s="19" customFormat="1" ht="112" x14ac:dyDescent="0.3">
      <c r="A8" s="1"/>
      <c r="B8" s="206" t="s">
        <v>115</v>
      </c>
      <c r="C8" s="1"/>
      <c r="D8" s="2"/>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row>
    <row r="9" spans="1:1024" ht="56" x14ac:dyDescent="0.3">
      <c r="B9" s="143" t="s">
        <v>116</v>
      </c>
      <c r="D9" s="2"/>
    </row>
    <row r="10" spans="1:1024" s="19" customFormat="1" ht="56" x14ac:dyDescent="0.3">
      <c r="A10" s="1"/>
      <c r="B10" s="206" t="s">
        <v>117</v>
      </c>
      <c r="C10" s="1"/>
      <c r="D10" s="2"/>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row>
    <row r="11" spans="1:1024" s="19" customFormat="1" ht="56" x14ac:dyDescent="0.3">
      <c r="A11" s="1"/>
      <c r="B11" s="206" t="s">
        <v>118</v>
      </c>
      <c r="C11" s="1"/>
      <c r="D11" s="2"/>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row>
    <row r="12" spans="1:1024" s="19" customFormat="1" ht="45" customHeight="1" x14ac:dyDescent="0.3">
      <c r="A12" s="1"/>
      <c r="B12" s="144" t="s">
        <v>119</v>
      </c>
      <c r="C12" s="1"/>
      <c r="D12" s="203"/>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row>
    <row r="13" spans="1:1024" s="19" customFormat="1" ht="27" x14ac:dyDescent="0.3">
      <c r="A13" s="1"/>
      <c r="B13" s="158" t="s">
        <v>23</v>
      </c>
      <c r="C13" s="1"/>
      <c r="D13" s="2"/>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row>
    <row r="14" spans="1:1024" s="19" customFormat="1" ht="28" x14ac:dyDescent="0.3">
      <c r="A14" s="1"/>
      <c r="B14" s="143" t="s">
        <v>120</v>
      </c>
      <c r="C14" s="1"/>
      <c r="D14" s="2"/>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row>
    <row r="15" spans="1:1024" s="19" customFormat="1" ht="87" customHeight="1" x14ac:dyDescent="0.3">
      <c r="A15" s="1"/>
      <c r="B15" s="207" t="s">
        <v>121</v>
      </c>
      <c r="C15" s="1"/>
      <c r="D15" s="12"/>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row>
    <row r="16" spans="1:1024" ht="16.5" x14ac:dyDescent="0.3">
      <c r="B16" s="8" t="s">
        <v>122</v>
      </c>
      <c r="D16" s="2"/>
    </row>
    <row r="17" spans="1:1024" s="19" customFormat="1" ht="86.15" customHeight="1" x14ac:dyDescent="0.3">
      <c r="A17" s="1"/>
      <c r="B17" s="206" t="s">
        <v>123</v>
      </c>
      <c r="C17" s="1"/>
      <c r="D17" s="12"/>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row>
    <row r="18" spans="1:1024" s="19" customFormat="1" x14ac:dyDescent="0.3">
      <c r="A18" s="1"/>
      <c r="B18" s="299" t="s">
        <v>124</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row>
    <row r="19" spans="1:1024" s="19" customFormat="1" x14ac:dyDescent="0.3">
      <c r="A19" s="1"/>
      <c r="B19" s="299" t="s">
        <v>125</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row>
    <row r="20" spans="1:1024" s="19" customFormat="1" x14ac:dyDescent="0.3">
      <c r="A20" s="1"/>
      <c r="B20" s="299" t="s">
        <v>126</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row>
    <row r="21" spans="1:1024" s="19" customFormat="1" x14ac:dyDescent="0.3">
      <c r="A21" s="1"/>
      <c r="B21" s="299" t="s">
        <v>127</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row>
    <row r="22" spans="1:1024" s="19" customFormat="1" x14ac:dyDescent="0.3">
      <c r="A22" s="1"/>
      <c r="B22" s="299"/>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row>
    <row r="23" spans="1:1024" s="19" customFormat="1" ht="155" x14ac:dyDescent="0.3">
      <c r="A23" s="1"/>
      <c r="B23" s="143" t="s">
        <v>128</v>
      </c>
      <c r="C23" s="1"/>
      <c r="D23" s="12"/>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row>
    <row r="24" spans="1:1024" s="19" customFormat="1" ht="69" customHeight="1" x14ac:dyDescent="0.3">
      <c r="A24" s="1"/>
      <c r="B24" s="206" t="s">
        <v>129</v>
      </c>
      <c r="C24" s="1"/>
      <c r="D24" s="12"/>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row>
    <row r="25" spans="1:1024" ht="32.15" customHeight="1" x14ac:dyDescent="0.3">
      <c r="B25" s="206" t="s">
        <v>130</v>
      </c>
      <c r="D25" s="12"/>
    </row>
    <row r="26" spans="1:1024" x14ac:dyDescent="0.3">
      <c r="B26" s="349" t="s">
        <v>37</v>
      </c>
    </row>
    <row r="27" spans="1:1024" ht="48" customHeight="1" thickBot="1" x14ac:dyDescent="0.35"/>
    <row r="28" spans="1:1024" s="13" customFormat="1" ht="75" customHeight="1" x14ac:dyDescent="0.3">
      <c r="B28" s="159" t="s">
        <v>131</v>
      </c>
      <c r="AMC28" s="14"/>
      <c r="AMD28" s="14"/>
      <c r="AME28" s="14"/>
      <c r="AMF28" s="14"/>
      <c r="AMG28" s="14"/>
      <c r="AMH28" s="14"/>
      <c r="AMI28" s="14"/>
      <c r="AMJ28" s="14"/>
    </row>
    <row r="29" spans="1:1024" s="13" customFormat="1" ht="27.5" thickBot="1" x14ac:dyDescent="0.35">
      <c r="B29" s="160" t="s">
        <v>24</v>
      </c>
      <c r="AMC29" s="14"/>
      <c r="AMD29" s="14"/>
      <c r="AME29" s="14"/>
      <c r="AMF29" s="14"/>
      <c r="AMG29" s="14"/>
      <c r="AMH29" s="14"/>
      <c r="AMI29" s="14"/>
      <c r="AMJ29" s="14"/>
    </row>
    <row r="32" spans="1:1024" ht="164.15" customHeight="1" x14ac:dyDescent="0.3">
      <c r="B32" s="15"/>
    </row>
  </sheetData>
  <hyperlinks>
    <hyperlink ref="B13" r:id="rId1"/>
    <hyperlink ref="B29" r:id="rId2"/>
    <hyperlink ref="B26" r:id="rId3"/>
  </hyperlinks>
  <pageMargins left="0.75" right="0.75" top="1" bottom="1" header="0.51180555555555496" footer="0.51180555555555496"/>
  <pageSetup scale="68" firstPageNumber="0" orientation="portrait" horizontalDpi="300" verticalDpi="300" r:id="rId4"/>
  <colBreaks count="1" manualBreakCount="1">
    <brk id="2" max="1048575" man="1"/>
  </colBreaks>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NB98"/>
  <sheetViews>
    <sheetView zoomScale="101" zoomScaleNormal="100" workbookViewId="0"/>
  </sheetViews>
  <sheetFormatPr defaultColWidth="8.84375" defaultRowHeight="13.5" outlineLevelRow="1" outlineLevelCol="1" x14ac:dyDescent="0.3"/>
  <cols>
    <col min="1" max="2" width="3.84375" style="16" customWidth="1"/>
    <col min="3" max="3" width="63" style="17" customWidth="1"/>
    <col min="4" max="4" width="16.84375" style="30" customWidth="1"/>
    <col min="5" max="5" width="26.61328125" style="18" bestFit="1" customWidth="1"/>
    <col min="6" max="6" width="4.15234375" style="18" customWidth="1"/>
    <col min="7" max="7" width="26.61328125" style="18" bestFit="1" customWidth="1"/>
    <col min="8" max="8" width="4.15234375" style="18" customWidth="1" outlineLevel="1"/>
    <col min="9" max="9" width="26.61328125" style="18" bestFit="1" customWidth="1" outlineLevel="1"/>
    <col min="10" max="10" width="4.15234375" style="18" customWidth="1" outlineLevel="1"/>
    <col min="11" max="11" width="26.61328125" style="18" bestFit="1" customWidth="1" outlineLevel="1"/>
    <col min="12" max="12" width="4.15234375" style="18" customWidth="1" outlineLevel="1"/>
    <col min="13" max="13" width="26.61328125" style="18" bestFit="1" customWidth="1" outlineLevel="1"/>
    <col min="14" max="14" width="4.15234375" style="18" customWidth="1" outlineLevel="1"/>
    <col min="15" max="15" width="26.61328125" style="18" bestFit="1" customWidth="1" outlineLevel="1"/>
    <col min="16" max="16" width="4.15234375" style="18" customWidth="1" outlineLevel="1"/>
    <col min="17" max="17" width="26.61328125" style="18" bestFit="1" customWidth="1" outlineLevel="1"/>
    <col min="18" max="18" width="4.15234375" style="18" customWidth="1" outlineLevel="1"/>
    <col min="19" max="19" width="26.61328125" style="18" bestFit="1" customWidth="1" outlineLevel="1"/>
    <col min="20" max="20" width="4.15234375" style="18" customWidth="1" outlineLevel="1"/>
    <col min="21" max="21" width="26.61328125" style="18" bestFit="1" customWidth="1" outlineLevel="1"/>
    <col min="22" max="22" width="4.15234375" style="18" customWidth="1" outlineLevel="1"/>
    <col min="23" max="23" width="26.61328125" style="18" bestFit="1" customWidth="1" outlineLevel="1"/>
    <col min="24" max="24" width="6" style="16" customWidth="1"/>
    <col min="25" max="25" width="3.84375" style="16" customWidth="1"/>
    <col min="26" max="1039" width="10.61328125" style="16" customWidth="1"/>
    <col min="1040" max="1042" width="8.84375" style="19" customWidth="1"/>
  </cols>
  <sheetData>
    <row r="1" spans="2:24" s="20" customFormat="1" ht="41.15" customHeight="1" x14ac:dyDescent="0.55000000000000004">
      <c r="B1" s="20" t="s">
        <v>182</v>
      </c>
      <c r="C1" s="21"/>
      <c r="D1" s="275"/>
      <c r="E1" s="22"/>
      <c r="F1" s="22"/>
      <c r="G1" s="22"/>
      <c r="H1" s="22"/>
      <c r="I1" s="22"/>
      <c r="J1" s="22"/>
      <c r="K1" s="22"/>
      <c r="L1" s="22"/>
      <c r="M1" s="22"/>
      <c r="N1" s="22"/>
      <c r="O1" s="22"/>
      <c r="P1" s="22"/>
      <c r="Q1" s="22"/>
      <c r="R1" s="22"/>
      <c r="S1" s="22"/>
      <c r="T1" s="22"/>
      <c r="U1" s="22"/>
      <c r="V1" s="22"/>
      <c r="W1" s="22"/>
    </row>
    <row r="2" spans="2:24" s="23" customFormat="1" ht="31" customHeight="1" x14ac:dyDescent="0.3">
      <c r="B2" s="208" t="s">
        <v>174</v>
      </c>
      <c r="C2" s="208"/>
      <c r="D2" s="30"/>
      <c r="E2" s="25"/>
      <c r="F2" s="25"/>
      <c r="G2" s="25"/>
      <c r="H2" s="25"/>
      <c r="I2" s="25"/>
      <c r="J2" s="25"/>
      <c r="K2" s="25"/>
      <c r="L2" s="25"/>
      <c r="M2" s="25"/>
      <c r="N2" s="25"/>
      <c r="O2" s="25"/>
      <c r="P2" s="25"/>
      <c r="Q2" s="25"/>
      <c r="R2" s="25"/>
      <c r="S2" s="25"/>
      <c r="T2" s="25"/>
      <c r="U2" s="25"/>
      <c r="V2" s="25"/>
      <c r="W2" s="25"/>
    </row>
    <row r="3" spans="2:24" s="23" customFormat="1" ht="23.15" customHeight="1" x14ac:dyDescent="0.3">
      <c r="B3" s="26" t="s">
        <v>177</v>
      </c>
      <c r="C3" s="26"/>
      <c r="D3" s="27"/>
      <c r="E3" s="28"/>
      <c r="F3" s="28"/>
      <c r="G3" s="28"/>
      <c r="H3" s="28"/>
      <c r="I3" s="28"/>
      <c r="J3" s="28"/>
      <c r="K3" s="28"/>
      <c r="L3" s="28"/>
      <c r="M3" s="28"/>
      <c r="N3" s="28"/>
      <c r="O3" s="28"/>
      <c r="P3" s="28"/>
      <c r="Q3" s="28"/>
      <c r="R3" s="28"/>
      <c r="S3" s="28"/>
      <c r="T3" s="28"/>
      <c r="U3" s="28"/>
      <c r="V3" s="28"/>
      <c r="W3" s="28"/>
      <c r="X3" s="29"/>
    </row>
    <row r="4" spans="2:24" s="23" customFormat="1" ht="14.15" customHeight="1" x14ac:dyDescent="0.3">
      <c r="B4" s="256"/>
      <c r="C4" s="234"/>
      <c r="D4" s="30"/>
      <c r="E4" s="31"/>
      <c r="F4" s="31"/>
      <c r="G4" s="31"/>
      <c r="H4" s="31"/>
      <c r="I4" s="31"/>
      <c r="J4" s="31"/>
      <c r="K4" s="31"/>
      <c r="L4" s="31"/>
      <c r="M4" s="31"/>
      <c r="N4" s="31"/>
      <c r="O4" s="31"/>
      <c r="P4" s="31"/>
      <c r="Q4" s="31"/>
      <c r="R4" s="31"/>
      <c r="S4" s="31"/>
      <c r="T4" s="31"/>
      <c r="U4" s="31"/>
      <c r="V4" s="31"/>
      <c r="W4" s="31"/>
      <c r="X4" s="32"/>
    </row>
    <row r="5" spans="2:24" s="23" customFormat="1" ht="14.15" customHeight="1" x14ac:dyDescent="0.3">
      <c r="B5" s="256"/>
      <c r="C5" s="235" t="s">
        <v>183</v>
      </c>
      <c r="D5" s="30"/>
      <c r="E5" s="31"/>
      <c r="F5" s="31"/>
      <c r="G5" s="31"/>
      <c r="H5" s="31"/>
      <c r="I5" s="31"/>
      <c r="J5" s="31"/>
      <c r="K5" s="31"/>
      <c r="L5" s="31"/>
      <c r="M5" s="31"/>
      <c r="N5" s="31"/>
      <c r="O5" s="31"/>
      <c r="P5" s="31"/>
      <c r="Q5" s="31"/>
      <c r="R5" s="31"/>
      <c r="S5" s="31"/>
      <c r="T5" s="31"/>
      <c r="U5" s="31"/>
      <c r="V5" s="31"/>
      <c r="W5" s="31"/>
      <c r="X5" s="32"/>
    </row>
    <row r="6" spans="2:24" s="42" customFormat="1" ht="14.5" x14ac:dyDescent="0.3">
      <c r="B6" s="290" t="s">
        <v>30</v>
      </c>
      <c r="C6" s="42" t="s">
        <v>185</v>
      </c>
      <c r="D6" s="43"/>
      <c r="E6" s="292"/>
      <c r="F6" s="293"/>
      <c r="G6" s="292"/>
      <c r="H6" s="293"/>
      <c r="I6" s="292"/>
      <c r="J6" s="293"/>
      <c r="K6" s="292"/>
      <c r="L6" s="293"/>
      <c r="M6" s="292"/>
      <c r="N6" s="293"/>
      <c r="O6" s="292"/>
      <c r="P6" s="293"/>
      <c r="Q6" s="292"/>
      <c r="R6" s="293"/>
      <c r="S6" s="292"/>
      <c r="T6" s="293"/>
      <c r="U6" s="292"/>
      <c r="V6" s="293"/>
      <c r="W6" s="292"/>
      <c r="X6" s="291"/>
    </row>
    <row r="7" spans="2:24" s="42" customFormat="1" ht="14.5" x14ac:dyDescent="0.3">
      <c r="B7" s="290" t="s">
        <v>30</v>
      </c>
      <c r="C7" s="42" t="s">
        <v>184</v>
      </c>
      <c r="D7" s="43"/>
      <c r="E7" s="292" t="s">
        <v>71</v>
      </c>
      <c r="F7" s="293"/>
      <c r="G7" s="292" t="s">
        <v>71</v>
      </c>
      <c r="H7" s="293"/>
      <c r="I7" s="292" t="s">
        <v>71</v>
      </c>
      <c r="J7" s="293"/>
      <c r="K7" s="292" t="s">
        <v>71</v>
      </c>
      <c r="L7" s="293"/>
      <c r="M7" s="292" t="s">
        <v>71</v>
      </c>
      <c r="N7" s="293"/>
      <c r="O7" s="292" t="s">
        <v>71</v>
      </c>
      <c r="P7" s="293"/>
      <c r="Q7" s="292" t="s">
        <v>71</v>
      </c>
      <c r="R7" s="293"/>
      <c r="S7" s="292" t="s">
        <v>71</v>
      </c>
      <c r="T7" s="293"/>
      <c r="U7" s="292" t="s">
        <v>71</v>
      </c>
      <c r="V7" s="293"/>
      <c r="W7" s="292" t="s">
        <v>71</v>
      </c>
      <c r="X7" s="291"/>
    </row>
    <row r="8" spans="2:24" s="23" customFormat="1" ht="14.15" customHeight="1" x14ac:dyDescent="0.35">
      <c r="B8" s="255"/>
      <c r="C8" s="356" t="s">
        <v>133</v>
      </c>
      <c r="D8" s="30"/>
      <c r="E8" s="33"/>
      <c r="F8" s="34"/>
      <c r="G8" s="33"/>
      <c r="H8" s="34"/>
      <c r="I8" s="33"/>
      <c r="J8" s="34"/>
      <c r="K8" s="33"/>
      <c r="L8" s="34"/>
      <c r="M8" s="33"/>
      <c r="N8" s="34"/>
      <c r="O8" s="33"/>
      <c r="P8" s="34"/>
      <c r="Q8" s="33"/>
      <c r="R8" s="34"/>
      <c r="S8" s="33"/>
      <c r="T8" s="34"/>
      <c r="U8" s="33"/>
      <c r="V8" s="34"/>
      <c r="W8" s="33"/>
      <c r="X8" s="32"/>
    </row>
    <row r="9" spans="2:24" s="23" customFormat="1" ht="14.15" customHeight="1" x14ac:dyDescent="0.3">
      <c r="B9" s="256"/>
      <c r="C9" s="235"/>
      <c r="D9" s="30"/>
      <c r="E9" s="31"/>
      <c r="F9" s="31"/>
      <c r="G9" s="31"/>
      <c r="H9" s="31"/>
      <c r="I9" s="31"/>
      <c r="J9" s="31"/>
      <c r="K9" s="31"/>
      <c r="L9" s="31"/>
      <c r="M9" s="31"/>
      <c r="N9" s="31"/>
      <c r="O9" s="31"/>
      <c r="P9" s="31"/>
      <c r="Q9" s="31"/>
      <c r="R9" s="31"/>
      <c r="S9" s="31"/>
      <c r="T9" s="31"/>
      <c r="U9" s="31"/>
      <c r="V9" s="31"/>
      <c r="W9" s="31"/>
      <c r="X9" s="32"/>
    </row>
    <row r="10" spans="2:24" s="23" customFormat="1" ht="20.149999999999999" customHeight="1" x14ac:dyDescent="0.3">
      <c r="B10" s="256"/>
      <c r="C10" s="357" t="s">
        <v>134</v>
      </c>
      <c r="D10" s="30"/>
      <c r="E10" s="31"/>
      <c r="F10" s="31"/>
      <c r="G10" s="31"/>
      <c r="H10" s="31"/>
      <c r="I10" s="31"/>
      <c r="J10" s="31"/>
      <c r="K10" s="31"/>
      <c r="L10" s="31"/>
      <c r="M10" s="31"/>
      <c r="N10" s="31"/>
      <c r="O10" s="31"/>
      <c r="P10" s="31"/>
      <c r="Q10" s="31"/>
      <c r="R10" s="31"/>
      <c r="S10" s="31"/>
      <c r="T10" s="31"/>
      <c r="U10" s="31"/>
      <c r="V10" s="31"/>
      <c r="W10" s="31"/>
      <c r="X10" s="32"/>
    </row>
    <row r="11" spans="2:24" s="23" customFormat="1" ht="14.15" customHeight="1" x14ac:dyDescent="0.35">
      <c r="B11" s="255"/>
      <c r="C11" s="23" t="s">
        <v>186</v>
      </c>
      <c r="D11" s="30"/>
      <c r="E11" s="33" t="s">
        <v>71</v>
      </c>
      <c r="F11" s="34"/>
      <c r="G11" s="35" t="str">
        <f>IF($E11="","",$E11)</f>
        <v>[CLICCA PER SELEZIONARE]</v>
      </c>
      <c r="H11" s="34"/>
      <c r="I11" s="35" t="str">
        <f>IF($E11="","",$E11)</f>
        <v>[CLICCA PER SELEZIONARE]</v>
      </c>
      <c r="J11" s="34"/>
      <c r="K11" s="35" t="str">
        <f>IF($E11="","",$E11)</f>
        <v>[CLICCA PER SELEZIONARE]</v>
      </c>
      <c r="L11" s="34"/>
      <c r="M11" s="35" t="str">
        <f>IF($E11="","",$E11)</f>
        <v>[CLICCA PER SELEZIONARE]</v>
      </c>
      <c r="N11" s="34"/>
      <c r="O11" s="35" t="str">
        <f>IF($E11="","",$E11)</f>
        <v>[CLICCA PER SELEZIONARE]</v>
      </c>
      <c r="P11" s="34"/>
      <c r="Q11" s="35" t="str">
        <f>IF($E11="","",$E11)</f>
        <v>[CLICCA PER SELEZIONARE]</v>
      </c>
      <c r="R11" s="34"/>
      <c r="S11" s="35" t="str">
        <f>IF($E11="","",$E11)</f>
        <v>[CLICCA PER SELEZIONARE]</v>
      </c>
      <c r="T11" s="34"/>
      <c r="U11" s="35" t="str">
        <f>IF($E11="","",$E11)</f>
        <v>[CLICCA PER SELEZIONARE]</v>
      </c>
      <c r="V11" s="34"/>
      <c r="W11" s="35" t="str">
        <f>IF($E11="","",$E11)</f>
        <v>[CLICCA PER SELEZIONARE]</v>
      </c>
      <c r="X11" s="32"/>
    </row>
    <row r="12" spans="2:24" s="23" customFormat="1" ht="14.15" customHeight="1" x14ac:dyDescent="0.35">
      <c r="B12" s="255"/>
      <c r="C12" s="23" t="s">
        <v>187</v>
      </c>
      <c r="D12" s="30"/>
      <c r="E12" s="35" t="str">
        <f>LOOKUP(E11,Dati_di_Riferimento!B5:B33,Dati_di_Riferimento!C5:C33)</f>
        <v/>
      </c>
      <c r="F12" s="34"/>
      <c r="G12" s="223" t="str">
        <f t="shared" ref="G12:G17" si="0">$E12</f>
        <v/>
      </c>
      <c r="H12" s="34"/>
      <c r="I12" s="35" t="str">
        <f t="shared" ref="I12:I17" si="1">$E12</f>
        <v/>
      </c>
      <c r="J12" s="34"/>
      <c r="K12" s="35" t="str">
        <f t="shared" ref="K12:K17" si="2">$E12</f>
        <v/>
      </c>
      <c r="L12" s="34"/>
      <c r="M12" s="35" t="str">
        <f t="shared" ref="M12:M17" si="3">$E12</f>
        <v/>
      </c>
      <c r="N12" s="34"/>
      <c r="O12" s="35" t="str">
        <f t="shared" ref="O12:O17" si="4">$E12</f>
        <v/>
      </c>
      <c r="P12" s="34"/>
      <c r="Q12" s="35" t="str">
        <f t="shared" ref="Q12:Q17" si="5">$E12</f>
        <v/>
      </c>
      <c r="R12" s="34"/>
      <c r="S12" s="35" t="str">
        <f t="shared" ref="S12:S17" si="6">$E12</f>
        <v/>
      </c>
      <c r="T12" s="34"/>
      <c r="U12" s="35" t="str">
        <f t="shared" ref="U12:U17" si="7">$E12</f>
        <v/>
      </c>
      <c r="V12" s="34"/>
      <c r="W12" s="35" t="str">
        <f t="shared" ref="W12:W17" si="8">$E12</f>
        <v/>
      </c>
      <c r="X12" s="32"/>
    </row>
    <row r="13" spans="2:24" s="23" customFormat="1" ht="14.15" customHeight="1" x14ac:dyDescent="0.35">
      <c r="B13" s="255"/>
      <c r="C13" s="111" t="s">
        <v>22</v>
      </c>
      <c r="D13" s="30" t="s">
        <v>175</v>
      </c>
      <c r="E13" s="36"/>
      <c r="F13" s="37"/>
      <c r="G13" s="38">
        <f t="shared" si="0"/>
        <v>0</v>
      </c>
      <c r="H13" s="37"/>
      <c r="I13" s="38">
        <f t="shared" si="1"/>
        <v>0</v>
      </c>
      <c r="J13" s="37"/>
      <c r="K13" s="38">
        <f t="shared" si="2"/>
        <v>0</v>
      </c>
      <c r="L13" s="37"/>
      <c r="M13" s="38">
        <f t="shared" si="3"/>
        <v>0</v>
      </c>
      <c r="N13" s="37"/>
      <c r="O13" s="38">
        <f t="shared" si="4"/>
        <v>0</v>
      </c>
      <c r="P13" s="37"/>
      <c r="Q13" s="38">
        <f t="shared" si="5"/>
        <v>0</v>
      </c>
      <c r="R13" s="37"/>
      <c r="S13" s="38">
        <f t="shared" si="6"/>
        <v>0</v>
      </c>
      <c r="T13" s="37"/>
      <c r="U13" s="38">
        <f t="shared" si="7"/>
        <v>0</v>
      </c>
      <c r="V13" s="37"/>
      <c r="W13" s="38">
        <f t="shared" si="8"/>
        <v>0</v>
      </c>
      <c r="X13" s="32"/>
    </row>
    <row r="14" spans="2:24" s="23" customFormat="1" ht="14.15" customHeight="1" x14ac:dyDescent="0.35">
      <c r="B14" s="271" t="s">
        <v>30</v>
      </c>
      <c r="C14" s="23" t="s">
        <v>188</v>
      </c>
      <c r="D14" s="30" t="s">
        <v>175</v>
      </c>
      <c r="E14" s="36"/>
      <c r="F14" s="37"/>
      <c r="G14" s="38">
        <f t="shared" si="0"/>
        <v>0</v>
      </c>
      <c r="H14" s="37"/>
      <c r="I14" s="38">
        <f t="shared" si="1"/>
        <v>0</v>
      </c>
      <c r="J14" s="37"/>
      <c r="K14" s="38">
        <f t="shared" si="2"/>
        <v>0</v>
      </c>
      <c r="L14" s="37"/>
      <c r="M14" s="38">
        <f t="shared" si="3"/>
        <v>0</v>
      </c>
      <c r="N14" s="37"/>
      <c r="O14" s="38">
        <f t="shared" si="4"/>
        <v>0</v>
      </c>
      <c r="P14" s="37"/>
      <c r="Q14" s="38">
        <f t="shared" si="5"/>
        <v>0</v>
      </c>
      <c r="R14" s="37"/>
      <c r="S14" s="38">
        <f t="shared" si="6"/>
        <v>0</v>
      </c>
      <c r="T14" s="37"/>
      <c r="U14" s="38">
        <f t="shared" si="7"/>
        <v>0</v>
      </c>
      <c r="V14" s="37"/>
      <c r="W14" s="38">
        <f t="shared" si="8"/>
        <v>0</v>
      </c>
      <c r="X14" s="32"/>
    </row>
    <row r="15" spans="2:24" s="23" customFormat="1" ht="14.15" customHeight="1" x14ac:dyDescent="0.3">
      <c r="B15" s="271" t="s">
        <v>30</v>
      </c>
      <c r="C15" s="23" t="s">
        <v>189</v>
      </c>
      <c r="D15" s="30" t="s">
        <v>0</v>
      </c>
      <c r="E15" s="338"/>
      <c r="F15" s="39"/>
      <c r="G15" s="348">
        <f t="shared" si="0"/>
        <v>0</v>
      </c>
      <c r="H15" s="39"/>
      <c r="I15" s="348">
        <f t="shared" si="1"/>
        <v>0</v>
      </c>
      <c r="J15" s="39"/>
      <c r="K15" s="348">
        <f t="shared" si="2"/>
        <v>0</v>
      </c>
      <c r="L15" s="39"/>
      <c r="M15" s="348">
        <f t="shared" si="3"/>
        <v>0</v>
      </c>
      <c r="N15" s="39"/>
      <c r="O15" s="348">
        <f t="shared" si="4"/>
        <v>0</v>
      </c>
      <c r="P15" s="39"/>
      <c r="Q15" s="348">
        <f t="shared" si="5"/>
        <v>0</v>
      </c>
      <c r="R15" s="39"/>
      <c r="S15" s="348">
        <f t="shared" si="6"/>
        <v>0</v>
      </c>
      <c r="T15" s="39"/>
      <c r="U15" s="348">
        <f t="shared" si="7"/>
        <v>0</v>
      </c>
      <c r="V15" s="39"/>
      <c r="W15" s="348">
        <f t="shared" si="8"/>
        <v>0</v>
      </c>
      <c r="X15" s="32"/>
    </row>
    <row r="16" spans="2:24" s="23" customFormat="1" ht="14.15" customHeight="1" x14ac:dyDescent="0.3">
      <c r="B16" s="255"/>
      <c r="C16" s="23" t="s">
        <v>190</v>
      </c>
      <c r="D16" s="40" t="str">
        <f>$E$12&amp;"/kWh"</f>
        <v>/kWh</v>
      </c>
      <c r="E16" s="36"/>
      <c r="F16" s="39"/>
      <c r="G16" s="38">
        <f t="shared" si="0"/>
        <v>0</v>
      </c>
      <c r="H16" s="39"/>
      <c r="I16" s="38">
        <f t="shared" si="1"/>
        <v>0</v>
      </c>
      <c r="J16" s="39"/>
      <c r="K16" s="38">
        <f t="shared" si="2"/>
        <v>0</v>
      </c>
      <c r="L16" s="39"/>
      <c r="M16" s="38">
        <f t="shared" si="3"/>
        <v>0</v>
      </c>
      <c r="N16" s="39"/>
      <c r="O16" s="38">
        <f t="shared" si="4"/>
        <v>0</v>
      </c>
      <c r="P16" s="39"/>
      <c r="Q16" s="38">
        <f t="shared" si="5"/>
        <v>0</v>
      </c>
      <c r="R16" s="39"/>
      <c r="S16" s="38">
        <f t="shared" si="6"/>
        <v>0</v>
      </c>
      <c r="T16" s="39"/>
      <c r="U16" s="38">
        <f t="shared" si="7"/>
        <v>0</v>
      </c>
      <c r="V16" s="39"/>
      <c r="W16" s="38">
        <f t="shared" si="8"/>
        <v>0</v>
      </c>
      <c r="X16" s="32"/>
    </row>
    <row r="17" spans="2:24" s="23" customFormat="1" ht="14.15" customHeight="1" x14ac:dyDescent="0.3">
      <c r="B17" s="271" t="s">
        <v>30</v>
      </c>
      <c r="C17" s="23" t="s">
        <v>191</v>
      </c>
      <c r="D17" s="30" t="s">
        <v>0</v>
      </c>
      <c r="E17" s="338"/>
      <c r="F17" s="39"/>
      <c r="G17" s="348">
        <f t="shared" si="0"/>
        <v>0</v>
      </c>
      <c r="H17" s="39"/>
      <c r="I17" s="348">
        <f t="shared" si="1"/>
        <v>0</v>
      </c>
      <c r="J17" s="39"/>
      <c r="K17" s="348">
        <f t="shared" si="2"/>
        <v>0</v>
      </c>
      <c r="L17" s="39"/>
      <c r="M17" s="348">
        <f t="shared" si="3"/>
        <v>0</v>
      </c>
      <c r="N17" s="39"/>
      <c r="O17" s="348">
        <f t="shared" si="4"/>
        <v>0</v>
      </c>
      <c r="P17" s="39"/>
      <c r="Q17" s="348">
        <f t="shared" si="5"/>
        <v>0</v>
      </c>
      <c r="R17" s="39"/>
      <c r="S17" s="348">
        <f t="shared" si="6"/>
        <v>0</v>
      </c>
      <c r="T17" s="39"/>
      <c r="U17" s="348">
        <f t="shared" si="7"/>
        <v>0</v>
      </c>
      <c r="V17" s="39"/>
      <c r="W17" s="348">
        <f t="shared" si="8"/>
        <v>0</v>
      </c>
      <c r="X17" s="32"/>
    </row>
    <row r="18" spans="2:24" s="23" customFormat="1" ht="14.15" customHeight="1" x14ac:dyDescent="0.3">
      <c r="B18" s="255"/>
      <c r="C18" s="111"/>
      <c r="D18" s="30"/>
      <c r="E18" s="39"/>
      <c r="F18" s="39"/>
      <c r="G18" s="39"/>
      <c r="H18" s="39"/>
      <c r="I18" s="39"/>
      <c r="J18" s="39"/>
      <c r="K18" s="39"/>
      <c r="L18" s="39"/>
      <c r="M18" s="39"/>
      <c r="N18" s="39"/>
      <c r="O18" s="39"/>
      <c r="P18" s="39"/>
      <c r="Q18" s="39"/>
      <c r="R18" s="39"/>
      <c r="S18" s="39"/>
      <c r="T18" s="39"/>
      <c r="U18" s="39"/>
      <c r="V18" s="39"/>
      <c r="W18" s="39"/>
      <c r="X18" s="32"/>
    </row>
    <row r="19" spans="2:24" s="23" customFormat="1" ht="14" outlineLevel="1" x14ac:dyDescent="0.3">
      <c r="B19" s="256"/>
      <c r="C19" s="357" t="s">
        <v>192</v>
      </c>
      <c r="D19" s="30"/>
      <c r="E19" s="39"/>
      <c r="F19" s="39"/>
      <c r="G19" s="39"/>
      <c r="H19" s="39"/>
      <c r="I19" s="39"/>
      <c r="J19" s="39"/>
      <c r="K19" s="39"/>
      <c r="L19" s="39"/>
      <c r="M19" s="39"/>
      <c r="N19" s="39"/>
      <c r="O19" s="39"/>
      <c r="P19" s="39"/>
      <c r="Q19" s="39"/>
      <c r="R19" s="39"/>
      <c r="S19" s="39"/>
      <c r="T19" s="39"/>
      <c r="U19" s="39"/>
      <c r="V19" s="39"/>
      <c r="W19" s="39"/>
      <c r="X19" s="32"/>
    </row>
    <row r="20" spans="2:24" s="23" customFormat="1" ht="14" outlineLevel="1" x14ac:dyDescent="0.3">
      <c r="B20" s="271" t="s">
        <v>30</v>
      </c>
      <c r="C20" s="23" t="s">
        <v>193</v>
      </c>
      <c r="D20" s="30" t="str">
        <f>$E$12&amp;"/unità"</f>
        <v>/unità</v>
      </c>
      <c r="E20" s="36"/>
      <c r="F20" s="39"/>
      <c r="G20" s="36"/>
      <c r="H20" s="39"/>
      <c r="I20" s="36"/>
      <c r="J20" s="39"/>
      <c r="K20" s="36"/>
      <c r="L20" s="39"/>
      <c r="M20" s="36"/>
      <c r="N20" s="39"/>
      <c r="O20" s="36"/>
      <c r="P20" s="39"/>
      <c r="Q20" s="36"/>
      <c r="R20" s="39"/>
      <c r="S20" s="36"/>
      <c r="T20" s="39"/>
      <c r="U20" s="36"/>
      <c r="V20" s="39"/>
      <c r="W20" s="36"/>
      <c r="X20" s="41"/>
    </row>
    <row r="21" spans="2:24" s="23" customFormat="1" ht="14" outlineLevel="1" x14ac:dyDescent="0.3">
      <c r="B21" s="271" t="s">
        <v>30</v>
      </c>
      <c r="C21" s="23" t="s">
        <v>194</v>
      </c>
      <c r="D21" s="30" t="str">
        <f>$E$12&amp;"/anno.unità"</f>
        <v>/anno.unità</v>
      </c>
      <c r="E21" s="36"/>
      <c r="F21" s="39"/>
      <c r="G21" s="36"/>
      <c r="H21" s="39"/>
      <c r="I21" s="36"/>
      <c r="J21" s="39"/>
      <c r="K21" s="36"/>
      <c r="L21" s="39"/>
      <c r="M21" s="36"/>
      <c r="N21" s="39"/>
      <c r="O21" s="36"/>
      <c r="P21" s="39"/>
      <c r="Q21" s="36"/>
      <c r="R21" s="39"/>
      <c r="S21" s="36"/>
      <c r="T21" s="39"/>
      <c r="U21" s="36"/>
      <c r="V21" s="39"/>
      <c r="W21" s="36"/>
      <c r="X21" s="32"/>
    </row>
    <row r="22" spans="2:24" s="23" customFormat="1" ht="14" outlineLevel="1" x14ac:dyDescent="0.3">
      <c r="B22" s="255"/>
      <c r="C22" s="23" t="s">
        <v>195</v>
      </c>
      <c r="D22" s="30" t="str">
        <f>$E$12&amp;"/anno.unità"</f>
        <v>/anno.unità</v>
      </c>
      <c r="E22" s="36"/>
      <c r="F22" s="39"/>
      <c r="G22" s="36"/>
      <c r="H22" s="39"/>
      <c r="I22" s="36"/>
      <c r="J22" s="39"/>
      <c r="K22" s="36"/>
      <c r="L22" s="39"/>
      <c r="M22" s="36"/>
      <c r="N22" s="39"/>
      <c r="O22" s="36"/>
      <c r="P22" s="39"/>
      <c r="Q22" s="36"/>
      <c r="R22" s="39"/>
      <c r="S22" s="36"/>
      <c r="T22" s="39"/>
      <c r="U22" s="36"/>
      <c r="V22" s="39"/>
      <c r="W22" s="36"/>
      <c r="X22" s="32"/>
    </row>
    <row r="23" spans="2:24" s="23" customFormat="1" ht="14" outlineLevel="1" x14ac:dyDescent="0.3">
      <c r="B23" s="271" t="s">
        <v>30</v>
      </c>
      <c r="C23" s="23" t="s">
        <v>196</v>
      </c>
      <c r="D23" s="30" t="str">
        <f>$E$12&amp;"/anno.unità"</f>
        <v>/anno.unità</v>
      </c>
      <c r="E23" s="36"/>
      <c r="F23" s="39"/>
      <c r="G23" s="36"/>
      <c r="H23" s="39"/>
      <c r="I23" s="36"/>
      <c r="J23" s="39"/>
      <c r="K23" s="36"/>
      <c r="L23" s="39"/>
      <c r="M23" s="36"/>
      <c r="N23" s="39"/>
      <c r="O23" s="36"/>
      <c r="P23" s="39"/>
      <c r="Q23" s="36"/>
      <c r="R23" s="39"/>
      <c r="S23" s="36"/>
      <c r="T23" s="39"/>
      <c r="U23" s="36"/>
      <c r="V23" s="39"/>
      <c r="W23" s="36"/>
      <c r="X23" s="41"/>
    </row>
    <row r="24" spans="2:24" s="23" customFormat="1" ht="14" outlineLevel="1" x14ac:dyDescent="0.3">
      <c r="B24" s="271" t="s">
        <v>30</v>
      </c>
      <c r="C24" s="23" t="s">
        <v>197</v>
      </c>
      <c r="D24" s="30" t="s">
        <v>0</v>
      </c>
      <c r="E24" s="338"/>
      <c r="F24" s="39"/>
      <c r="G24" s="338"/>
      <c r="H24" s="39"/>
      <c r="I24" s="338"/>
      <c r="J24" s="39"/>
      <c r="K24" s="338"/>
      <c r="L24" s="39"/>
      <c r="M24" s="338"/>
      <c r="N24" s="39"/>
      <c r="O24" s="338"/>
      <c r="P24" s="39"/>
      <c r="Q24" s="338"/>
      <c r="R24" s="39"/>
      <c r="S24" s="338"/>
      <c r="T24" s="39"/>
      <c r="U24" s="338"/>
      <c r="V24" s="39"/>
      <c r="W24" s="338"/>
      <c r="X24" s="41"/>
    </row>
    <row r="25" spans="2:24" s="23" customFormat="1" ht="14" x14ac:dyDescent="0.3">
      <c r="B25" s="257"/>
      <c r="C25" s="236"/>
      <c r="D25" s="30"/>
      <c r="E25" s="31"/>
      <c r="F25" s="31"/>
      <c r="G25" s="31"/>
      <c r="H25" s="31"/>
      <c r="I25" s="31"/>
      <c r="J25" s="31"/>
      <c r="K25" s="31"/>
      <c r="L25" s="31"/>
      <c r="M25" s="31"/>
      <c r="N25" s="31"/>
      <c r="O25" s="31"/>
      <c r="P25" s="31"/>
      <c r="Q25" s="31"/>
      <c r="R25" s="31"/>
      <c r="S25" s="31"/>
      <c r="T25" s="31"/>
      <c r="U25" s="31"/>
      <c r="V25" s="31"/>
      <c r="W25" s="31"/>
      <c r="X25" s="41"/>
    </row>
    <row r="26" spans="2:24" s="42" customFormat="1" ht="14" x14ac:dyDescent="0.25">
      <c r="B26" s="258"/>
      <c r="C26" s="237" t="s">
        <v>202</v>
      </c>
      <c r="D26" s="43"/>
      <c r="E26" s="44"/>
      <c r="F26" s="44"/>
      <c r="G26" s="44"/>
      <c r="H26" s="44"/>
      <c r="I26" s="44"/>
      <c r="J26" s="44"/>
      <c r="K26" s="44"/>
      <c r="L26" s="44"/>
      <c r="M26" s="44"/>
      <c r="N26" s="44"/>
      <c r="O26" s="44"/>
      <c r="P26" s="44"/>
      <c r="Q26" s="44"/>
      <c r="R26" s="44"/>
      <c r="S26" s="44"/>
      <c r="T26" s="44"/>
      <c r="U26" s="44"/>
      <c r="V26" s="44"/>
      <c r="W26" s="44"/>
      <c r="X26" s="45"/>
    </row>
    <row r="27" spans="2:24" s="42" customFormat="1" ht="14" x14ac:dyDescent="0.3">
      <c r="B27" s="272" t="s">
        <v>30</v>
      </c>
      <c r="C27" s="254" t="s">
        <v>198</v>
      </c>
      <c r="D27" s="43"/>
      <c r="E27" s="163" t="s">
        <v>71</v>
      </c>
      <c r="F27" s="164"/>
      <c r="G27" s="163" t="s">
        <v>71</v>
      </c>
      <c r="H27" s="164"/>
      <c r="I27" s="163" t="s">
        <v>71</v>
      </c>
      <c r="J27" s="164"/>
      <c r="K27" s="163" t="s">
        <v>71</v>
      </c>
      <c r="L27" s="164"/>
      <c r="M27" s="163" t="s">
        <v>71</v>
      </c>
      <c r="N27" s="164"/>
      <c r="O27" s="163" t="s">
        <v>71</v>
      </c>
      <c r="P27" s="164"/>
      <c r="Q27" s="163" t="s">
        <v>71</v>
      </c>
      <c r="R27" s="164"/>
      <c r="S27" s="163" t="s">
        <v>71</v>
      </c>
      <c r="T27" s="164"/>
      <c r="U27" s="163" t="s">
        <v>71</v>
      </c>
      <c r="V27" s="164"/>
      <c r="W27" s="163" t="s">
        <v>71</v>
      </c>
      <c r="X27" s="45"/>
    </row>
    <row r="28" spans="2:24" s="23" customFormat="1" ht="14" outlineLevel="1" x14ac:dyDescent="0.3">
      <c r="B28" s="272" t="s">
        <v>30</v>
      </c>
      <c r="C28" s="238" t="s">
        <v>199</v>
      </c>
      <c r="D28" s="30"/>
      <c r="E28" s="161" t="str">
        <f>IF(E$7&lt;&gt;Dati_di_Riferimento!$H$15,IF(E$27=Dati_di_Riferimento!$O$6,IF(SUM(E29:E32)=100,"",Dati_di_Riferimento!$Q$4),IF(E$27=Dati_di_Riferimento!$O$5,Dati_di_Riferimento!$Q$6,"")),"")</f>
        <v/>
      </c>
      <c r="F28" s="31"/>
      <c r="G28" s="161" t="str">
        <f>IF(G$7&lt;&gt;Dati_di_Riferimento!$H$15,IF(G$27=Dati_di_Riferimento!$O$6,IF(SUM(G29:G32)=100,"",Dati_di_Riferimento!$Q$4),IF(G$27=Dati_di_Riferimento!$O$5,Dati_di_Riferimento!$Q$6,"")),"")</f>
        <v/>
      </c>
      <c r="H28" s="31"/>
      <c r="I28" s="161" t="str">
        <f>IF(I$7&lt;&gt;Dati_di_Riferimento!$H$15,IF(I$27=Dati_di_Riferimento!$O$6,IF(SUM(I29:I32)=100,"",Dati_di_Riferimento!$Q$4),IF(I$27=Dati_di_Riferimento!$O$5,Dati_di_Riferimento!$Q$6,"")),"")</f>
        <v/>
      </c>
      <c r="J28" s="31"/>
      <c r="K28" s="161" t="str">
        <f>IF(K$7&lt;&gt;Dati_di_Riferimento!$H$15,IF(K$27=Dati_di_Riferimento!$O$6,IF(SUM(K29:K32)=100,"",Dati_di_Riferimento!$Q$4),IF(K$27=Dati_di_Riferimento!$O$5,Dati_di_Riferimento!$Q$6,"")),"")</f>
        <v/>
      </c>
      <c r="L28" s="31"/>
      <c r="M28" s="161" t="str">
        <f>IF(M$7&lt;&gt;Dati_di_Riferimento!$H$15,IF(M$27=Dati_di_Riferimento!$O$6,IF(SUM(M29:M32)=100,"",Dati_di_Riferimento!$Q$4),IF(M$27=Dati_di_Riferimento!$O$5,Dati_di_Riferimento!$Q$6,"")),"")</f>
        <v/>
      </c>
      <c r="N28" s="31"/>
      <c r="O28" s="161" t="str">
        <f>IF(O$7&lt;&gt;Dati_di_Riferimento!$H$15,IF(O$27=Dati_di_Riferimento!$O$6,IF(SUM(O29:O32)=100,"",Dati_di_Riferimento!$Q$4),IF(O$27=Dati_di_Riferimento!$O$5,Dati_di_Riferimento!$Q$6,"")),"")</f>
        <v/>
      </c>
      <c r="P28" s="31"/>
      <c r="Q28" s="161" t="str">
        <f>IF(Q$7&lt;&gt;Dati_di_Riferimento!$H$15,IF(Q$27=Dati_di_Riferimento!$O$6,IF(SUM(Q29:Q32)=100,"",Dati_di_Riferimento!$Q$4),IF(Q$27=Dati_di_Riferimento!$O$5,Dati_di_Riferimento!$Q$6,"")),"")</f>
        <v/>
      </c>
      <c r="R28" s="31"/>
      <c r="S28" s="161" t="str">
        <f>IF(S$7&lt;&gt;Dati_di_Riferimento!$H$15,IF(S$27=Dati_di_Riferimento!$O$6,IF(SUM(S29:S32)=100,"",Dati_di_Riferimento!$Q$4),IF(S$27=Dati_di_Riferimento!$O$5,Dati_di_Riferimento!$Q$6,"")),"")</f>
        <v/>
      </c>
      <c r="T28" s="31"/>
      <c r="U28" s="161" t="str">
        <f>IF(U$7&lt;&gt;Dati_di_Riferimento!$H$15,IF(U$27=Dati_di_Riferimento!$O$6,IF(SUM(U29:U32)=100,"",Dati_di_Riferimento!$Q$4),IF(U$27=Dati_di_Riferimento!$O$5,Dati_di_Riferimento!$Q$6,"")),"")</f>
        <v/>
      </c>
      <c r="V28" s="31"/>
      <c r="W28" s="161" t="str">
        <f>IF(W$7&lt;&gt;Dati_di_Riferimento!$H$15,IF(W$27=Dati_di_Riferimento!$O$6,IF(SUM(W29:W32)=100,"",Dati_di_Riferimento!$Q$4),IF(W$27=Dati_di_Riferimento!$O$5,Dati_di_Riferimento!$Q$6,"")),"")</f>
        <v/>
      </c>
      <c r="X28" s="41"/>
    </row>
    <row r="29" spans="2:24" s="23" customFormat="1" ht="14.15" customHeight="1" outlineLevel="1" x14ac:dyDescent="0.3">
      <c r="B29" s="259"/>
      <c r="C29" s="239" t="s">
        <v>88</v>
      </c>
      <c r="D29" s="168" t="s">
        <v>0</v>
      </c>
      <c r="E29" s="36"/>
      <c r="F29" s="39"/>
      <c r="G29" s="36"/>
      <c r="H29" s="39"/>
      <c r="I29" s="36"/>
      <c r="J29" s="39"/>
      <c r="K29" s="36"/>
      <c r="L29" s="39"/>
      <c r="M29" s="36"/>
      <c r="N29" s="39"/>
      <c r="O29" s="36"/>
      <c r="P29" s="39"/>
      <c r="Q29" s="36"/>
      <c r="R29" s="39"/>
      <c r="S29" s="36"/>
      <c r="T29" s="39"/>
      <c r="U29" s="36"/>
      <c r="V29" s="39"/>
      <c r="W29" s="36"/>
      <c r="X29" s="41"/>
    </row>
    <row r="30" spans="2:24" s="23" customFormat="1" ht="14" outlineLevel="1" x14ac:dyDescent="0.3">
      <c r="B30" s="259"/>
      <c r="C30" s="239" t="s">
        <v>92</v>
      </c>
      <c r="D30" s="168" t="s">
        <v>0</v>
      </c>
      <c r="E30" s="36"/>
      <c r="F30" s="39"/>
      <c r="G30" s="36"/>
      <c r="H30" s="39"/>
      <c r="I30" s="36"/>
      <c r="J30" s="39"/>
      <c r="K30" s="36"/>
      <c r="L30" s="39"/>
      <c r="M30" s="36"/>
      <c r="N30" s="39"/>
      <c r="O30" s="36"/>
      <c r="P30" s="39"/>
      <c r="Q30" s="36"/>
      <c r="R30" s="39"/>
      <c r="S30" s="36"/>
      <c r="T30" s="39"/>
      <c r="U30" s="36"/>
      <c r="V30" s="39"/>
      <c r="W30" s="36"/>
      <c r="X30" s="41"/>
    </row>
    <row r="31" spans="2:24" s="23" customFormat="1" ht="14" outlineLevel="1" x14ac:dyDescent="0.3">
      <c r="B31" s="259"/>
      <c r="C31" s="239" t="s">
        <v>200</v>
      </c>
      <c r="D31" s="168" t="s">
        <v>0</v>
      </c>
      <c r="E31" s="36"/>
      <c r="F31" s="39"/>
      <c r="G31" s="36"/>
      <c r="H31" s="39"/>
      <c r="I31" s="36"/>
      <c r="J31" s="39"/>
      <c r="K31" s="36"/>
      <c r="L31" s="39"/>
      <c r="M31" s="36"/>
      <c r="N31" s="39"/>
      <c r="O31" s="36"/>
      <c r="P31" s="39"/>
      <c r="Q31" s="36"/>
      <c r="R31" s="39"/>
      <c r="S31" s="36"/>
      <c r="T31" s="39"/>
      <c r="U31" s="36"/>
      <c r="V31" s="39"/>
      <c r="W31" s="36"/>
      <c r="X31" s="41"/>
    </row>
    <row r="32" spans="2:24" s="23" customFormat="1" ht="14" outlineLevel="1" x14ac:dyDescent="0.3">
      <c r="B32" s="259"/>
      <c r="C32" s="239" t="s">
        <v>90</v>
      </c>
      <c r="D32" s="168" t="s">
        <v>0</v>
      </c>
      <c r="E32" s="36"/>
      <c r="F32" s="39"/>
      <c r="G32" s="36"/>
      <c r="H32" s="39"/>
      <c r="I32" s="36"/>
      <c r="J32" s="39"/>
      <c r="K32" s="36"/>
      <c r="L32" s="39"/>
      <c r="M32" s="36"/>
      <c r="N32" s="39"/>
      <c r="O32" s="36"/>
      <c r="P32" s="39"/>
      <c r="Q32" s="36"/>
      <c r="R32" s="39"/>
      <c r="S32" s="36"/>
      <c r="T32" s="39"/>
      <c r="U32" s="36"/>
      <c r="V32" s="39"/>
      <c r="W32" s="36"/>
      <c r="X32" s="41"/>
    </row>
    <row r="33" spans="1:25" s="23" customFormat="1" ht="14" x14ac:dyDescent="0.3">
      <c r="B33" s="255"/>
      <c r="C33" s="111"/>
      <c r="D33" s="168"/>
      <c r="E33" s="39"/>
      <c r="F33" s="39"/>
      <c r="G33" s="39"/>
      <c r="H33" s="39"/>
      <c r="I33" s="39"/>
      <c r="J33" s="39"/>
      <c r="K33" s="39"/>
      <c r="L33" s="39"/>
      <c r="M33" s="39"/>
      <c r="N33" s="39"/>
      <c r="O33" s="39"/>
      <c r="P33" s="39"/>
      <c r="Q33" s="39"/>
      <c r="R33" s="39"/>
      <c r="S33" s="39"/>
      <c r="T33" s="39"/>
      <c r="U33" s="39"/>
      <c r="V33" s="39"/>
      <c r="W33" s="39"/>
      <c r="X33" s="32"/>
    </row>
    <row r="34" spans="1:25" s="23" customFormat="1" ht="14" outlineLevel="1" x14ac:dyDescent="0.3">
      <c r="B34" s="259"/>
      <c r="C34" s="238" t="s">
        <v>201</v>
      </c>
      <c r="D34" s="168"/>
      <c r="E34" s="162" t="str">
        <f>IF(E$7=Dati_di_Riferimento!$H$15,IF(E$27=Dati_di_Riferimento!$O$6,IF(SUM(E35:E36)=100,"",Dati_di_Riferimento!$Q$4),IF(E$27=Dati_di_Riferimento!$O$5,Dati_di_Riferimento!$Q$6,"")),"")</f>
        <v/>
      </c>
      <c r="F34" s="39"/>
      <c r="G34" s="162" t="str">
        <f>IF(G$7=Dati_di_Riferimento!$H$15,IF(G$27=Dati_di_Riferimento!$O$6,IF(SUM(G35:G36)=100,"",Dati_di_Riferimento!$Q$4),IF(G$27=Dati_di_Riferimento!$O$5,Dati_di_Riferimento!$Q$6,"")),"")</f>
        <v/>
      </c>
      <c r="H34" s="39"/>
      <c r="I34" s="162" t="str">
        <f>IF(I$7=Dati_di_Riferimento!$H$15,IF(I$27=Dati_di_Riferimento!$O$6,IF(SUM(I35:I36)=100,"",Dati_di_Riferimento!$Q$4),IF(I$27=Dati_di_Riferimento!$O$5,Dati_di_Riferimento!$Q$6,"")),"")</f>
        <v/>
      </c>
      <c r="J34" s="39"/>
      <c r="K34" s="162" t="str">
        <f>IF(K$7=Dati_di_Riferimento!$H$15,IF(K$27=Dati_di_Riferimento!$O$6,IF(SUM(K35:K36)=100,"",Dati_di_Riferimento!$Q$4),IF(K$27=Dati_di_Riferimento!$O$5,Dati_di_Riferimento!$Q$6,"")),"")</f>
        <v/>
      </c>
      <c r="L34" s="39"/>
      <c r="M34" s="162" t="str">
        <f>IF(M$7=Dati_di_Riferimento!$H$15,IF(M$27=Dati_di_Riferimento!$O$6,IF(SUM(M35:M36)=100,"",Dati_di_Riferimento!$Q$4),IF(M$27=Dati_di_Riferimento!$O$5,Dati_di_Riferimento!$Q$6,"")),"")</f>
        <v/>
      </c>
      <c r="N34" s="39"/>
      <c r="O34" s="162" t="str">
        <f>IF(O$7=Dati_di_Riferimento!$H$15,IF(O$27=Dati_di_Riferimento!$O$6,IF(SUM(O35:O36)=100,"",Dati_di_Riferimento!$Q$4),IF(O$27=Dati_di_Riferimento!$O$5,Dati_di_Riferimento!$Q$6,"")),"")</f>
        <v/>
      </c>
      <c r="P34" s="39"/>
      <c r="Q34" s="162" t="str">
        <f>IF(Q$7=Dati_di_Riferimento!$H$15,IF(Q$27=Dati_di_Riferimento!$O$6,IF(SUM(Q35:Q36)=100,"",Dati_di_Riferimento!$Q$4),IF(Q$27=Dati_di_Riferimento!$O$5,Dati_di_Riferimento!$Q$6,"")),"")</f>
        <v/>
      </c>
      <c r="R34" s="39"/>
      <c r="S34" s="162" t="str">
        <f>IF(S$7=Dati_di_Riferimento!$H$15,IF(S$27=Dati_di_Riferimento!$O$6,IF(SUM(S35:S36)=100,"",Dati_di_Riferimento!$Q$4),Dati_di_Riferimento!$Q$6),"")</f>
        <v/>
      </c>
      <c r="T34" s="39"/>
      <c r="U34" s="162" t="str">
        <f>IF(U$7=Dati_di_Riferimento!$H$15,IF(U$27=Dati_di_Riferimento!$O$6,IF(SUM(U35:U36)=100,"",Dati_di_Riferimento!$Q$4),IF(U$27=Dati_di_Riferimento!$O$5,Dati_di_Riferimento!$Q$6,"")),"")</f>
        <v/>
      </c>
      <c r="V34" s="39"/>
      <c r="W34" s="162" t="str">
        <f>IF(W$7=Dati_di_Riferimento!$H$15,IF(W$27=Dati_di_Riferimento!$O$6,IF(SUM(W35:W36)=100,"",Dati_di_Riferimento!$Q$4),IF(W$27=Dati_di_Riferimento!$O$5,Dati_di_Riferimento!$Q$6,"")),"")</f>
        <v/>
      </c>
      <c r="X34" s="41"/>
    </row>
    <row r="35" spans="1:25" s="23" customFormat="1" ht="14.15" customHeight="1" outlineLevel="1" x14ac:dyDescent="0.3">
      <c r="B35" s="259"/>
      <c r="C35" s="239" t="s">
        <v>88</v>
      </c>
      <c r="D35" s="168" t="s">
        <v>0</v>
      </c>
      <c r="E35" s="36"/>
      <c r="F35" s="39"/>
      <c r="G35" s="36"/>
      <c r="H35" s="39"/>
      <c r="I35" s="36"/>
      <c r="J35" s="39"/>
      <c r="K35" s="36"/>
      <c r="L35" s="39"/>
      <c r="M35" s="36"/>
      <c r="N35" s="39"/>
      <c r="O35" s="36"/>
      <c r="P35" s="39"/>
      <c r="Q35" s="36"/>
      <c r="R35" s="39"/>
      <c r="S35" s="36"/>
      <c r="T35" s="39"/>
      <c r="U35" s="36"/>
      <c r="V35" s="39"/>
      <c r="W35" s="36"/>
      <c r="X35" s="41"/>
    </row>
    <row r="36" spans="1:25" s="23" customFormat="1" ht="14" outlineLevel="1" x14ac:dyDescent="0.3">
      <c r="B36" s="259"/>
      <c r="C36" s="239" t="s">
        <v>91</v>
      </c>
      <c r="D36" s="168" t="s">
        <v>0</v>
      </c>
      <c r="E36" s="36"/>
      <c r="F36" s="39"/>
      <c r="G36" s="36"/>
      <c r="H36" s="39"/>
      <c r="I36" s="36"/>
      <c r="J36" s="39"/>
      <c r="K36" s="36"/>
      <c r="L36" s="39"/>
      <c r="M36" s="36"/>
      <c r="N36" s="39"/>
      <c r="O36" s="36"/>
      <c r="P36" s="39"/>
      <c r="Q36" s="36"/>
      <c r="R36" s="39"/>
      <c r="S36" s="36"/>
      <c r="T36" s="39"/>
      <c r="U36" s="36"/>
      <c r="V36" s="39"/>
      <c r="W36" s="36"/>
      <c r="X36" s="41"/>
    </row>
    <row r="37" spans="1:25" s="23" customFormat="1" ht="14" x14ac:dyDescent="0.3">
      <c r="B37" s="255"/>
      <c r="C37" s="111"/>
      <c r="D37" s="168"/>
      <c r="E37" s="39"/>
      <c r="F37" s="39"/>
      <c r="G37" s="39"/>
      <c r="H37" s="39"/>
      <c r="I37" s="39"/>
      <c r="J37" s="39"/>
      <c r="K37" s="39"/>
      <c r="L37" s="39"/>
      <c r="M37" s="39"/>
      <c r="N37" s="39"/>
      <c r="O37" s="39"/>
      <c r="P37" s="39"/>
      <c r="Q37" s="39"/>
      <c r="R37" s="39"/>
      <c r="S37" s="39"/>
      <c r="T37" s="39"/>
      <c r="U37" s="39"/>
      <c r="V37" s="39"/>
      <c r="W37" s="39"/>
      <c r="X37" s="32"/>
    </row>
    <row r="38" spans="1:25" s="23" customFormat="1" ht="20.149999999999999" customHeight="1" outlineLevel="1" x14ac:dyDescent="0.3">
      <c r="B38" s="256"/>
      <c r="C38" s="357" t="s">
        <v>203</v>
      </c>
      <c r="D38" s="30"/>
      <c r="E38" s="39"/>
      <c r="F38" s="39"/>
      <c r="G38" s="39"/>
      <c r="H38" s="39"/>
      <c r="I38" s="39"/>
      <c r="J38" s="39"/>
      <c r="K38" s="39"/>
      <c r="L38" s="39"/>
      <c r="M38" s="39"/>
      <c r="N38" s="39"/>
      <c r="O38" s="39"/>
      <c r="P38" s="39"/>
      <c r="Q38" s="39"/>
      <c r="R38" s="39"/>
      <c r="S38" s="39"/>
      <c r="T38" s="39"/>
      <c r="U38" s="39"/>
      <c r="V38" s="39"/>
      <c r="W38" s="39"/>
      <c r="X38" s="32"/>
    </row>
    <row r="39" spans="1:25" s="23" customFormat="1" ht="14.15" customHeight="1" outlineLevel="1" x14ac:dyDescent="0.35">
      <c r="B39" s="255"/>
      <c r="C39" s="358" t="s">
        <v>204</v>
      </c>
      <c r="D39" s="46" t="s">
        <v>1</v>
      </c>
      <c r="E39" s="166">
        <f>LOOKUP($E$11,Dati_di_Riferimento!B5:B33,Dati_di_Riferimento!F5:F33)</f>
        <v>0</v>
      </c>
      <c r="F39" s="167"/>
      <c r="G39" s="166">
        <f>IF($E39="","",$E39)</f>
        <v>0</v>
      </c>
      <c r="H39" s="167"/>
      <c r="I39" s="166">
        <f>IF($E39="","",$E39)</f>
        <v>0</v>
      </c>
      <c r="J39" s="167"/>
      <c r="K39" s="166">
        <f>IF($E39="","",$E39)</f>
        <v>0</v>
      </c>
      <c r="L39" s="167"/>
      <c r="M39" s="166">
        <f>IF($E39="","",$E39)</f>
        <v>0</v>
      </c>
      <c r="N39" s="167"/>
      <c r="O39" s="166">
        <f>IF($E39="","",$E39)</f>
        <v>0</v>
      </c>
      <c r="P39" s="167"/>
      <c r="Q39" s="166">
        <f>IF($E39="","",$E39)</f>
        <v>0</v>
      </c>
      <c r="R39" s="167"/>
      <c r="S39" s="166">
        <f>IF($E39="","",$E39)</f>
        <v>0</v>
      </c>
      <c r="T39" s="167"/>
      <c r="U39" s="166">
        <f>IF($E39="","",$E39)</f>
        <v>0</v>
      </c>
      <c r="V39" s="167"/>
      <c r="W39" s="166">
        <f>IF($E39="","",$E39)</f>
        <v>0</v>
      </c>
      <c r="X39" s="32"/>
    </row>
    <row r="40" spans="1:25" s="23" customFormat="1" ht="14.15" customHeight="1" outlineLevel="1" x14ac:dyDescent="0.35">
      <c r="B40" s="255"/>
      <c r="C40" s="240" t="s">
        <v>205</v>
      </c>
      <c r="D40" s="46"/>
      <c r="E40" s="39"/>
      <c r="F40" s="37"/>
      <c r="G40" s="39"/>
      <c r="H40" s="37"/>
      <c r="I40" s="39"/>
      <c r="J40" s="37"/>
      <c r="K40" s="39"/>
      <c r="L40" s="37"/>
      <c r="M40" s="39"/>
      <c r="N40" s="37"/>
      <c r="O40" s="39"/>
      <c r="P40" s="37"/>
      <c r="Q40" s="39"/>
      <c r="R40" s="37"/>
      <c r="S40" s="39"/>
      <c r="T40" s="37"/>
      <c r="U40" s="39"/>
      <c r="V40" s="37"/>
      <c r="W40" s="39"/>
      <c r="X40" s="32"/>
    </row>
    <row r="41" spans="1:25" s="23" customFormat="1" ht="14.15" customHeight="1" outlineLevel="1" x14ac:dyDescent="0.35">
      <c r="B41" s="271" t="s">
        <v>30</v>
      </c>
      <c r="C41" s="358" t="s">
        <v>206</v>
      </c>
      <c r="D41" s="300" t="s">
        <v>31</v>
      </c>
      <c r="E41" s="36"/>
      <c r="F41" s="37"/>
      <c r="G41" s="224" t="str">
        <f>IF($E41="","",$E41)</f>
        <v/>
      </c>
      <c r="H41" s="37"/>
      <c r="I41" s="224" t="str">
        <f>IF($E41="","",$E41)</f>
        <v/>
      </c>
      <c r="J41" s="37"/>
      <c r="K41" s="224" t="str">
        <f>IF($E41="","",$E41)</f>
        <v/>
      </c>
      <c r="L41" s="37"/>
      <c r="M41" s="224" t="str">
        <f>IF($E41="","",$E41)</f>
        <v/>
      </c>
      <c r="N41" s="37"/>
      <c r="O41" s="224" t="str">
        <f>IF($E41="","",$E41)</f>
        <v/>
      </c>
      <c r="P41" s="37"/>
      <c r="Q41" s="224" t="str">
        <f>IF($E41="","",$E41)</f>
        <v/>
      </c>
      <c r="R41" s="37"/>
      <c r="S41" s="224" t="str">
        <f>IF($E41="","",$E41)</f>
        <v/>
      </c>
      <c r="T41" s="37"/>
      <c r="U41" s="224" t="str">
        <f>IF($E41="","",$E41)</f>
        <v/>
      </c>
      <c r="V41" s="37"/>
      <c r="W41" s="224" t="str">
        <f>IF($E41="","",$E41)</f>
        <v/>
      </c>
      <c r="X41" s="32"/>
    </row>
    <row r="42" spans="1:25" s="23" customFormat="1" ht="14.15" customHeight="1" outlineLevel="1" x14ac:dyDescent="0.35">
      <c r="B42" s="271" t="s">
        <v>30</v>
      </c>
      <c r="C42" s="358" t="s">
        <v>207</v>
      </c>
      <c r="D42" s="30" t="str">
        <f>$E$12&amp;"/T CO2eq"</f>
        <v>/T CO2eq</v>
      </c>
      <c r="E42" s="36"/>
      <c r="F42" s="37"/>
      <c r="G42" s="205">
        <f>$E42</f>
        <v>0</v>
      </c>
      <c r="H42" s="37"/>
      <c r="I42" s="205">
        <f>$E42</f>
        <v>0</v>
      </c>
      <c r="J42" s="37"/>
      <c r="K42" s="205">
        <f>$E42</f>
        <v>0</v>
      </c>
      <c r="L42" s="37"/>
      <c r="M42" s="205">
        <f>$E42</f>
        <v>0</v>
      </c>
      <c r="N42" s="37"/>
      <c r="O42" s="205">
        <f>$E42</f>
        <v>0</v>
      </c>
      <c r="P42" s="37"/>
      <c r="Q42" s="205">
        <f>$E42</f>
        <v>0</v>
      </c>
      <c r="R42" s="37"/>
      <c r="S42" s="205">
        <f>$E42</f>
        <v>0</v>
      </c>
      <c r="T42" s="37"/>
      <c r="U42" s="205">
        <f>$E42</f>
        <v>0</v>
      </c>
      <c r="V42" s="37"/>
      <c r="W42" s="205">
        <f>$E42</f>
        <v>0</v>
      </c>
      <c r="X42" s="32"/>
    </row>
    <row r="43" spans="1:25" s="23" customFormat="1" ht="14" x14ac:dyDescent="0.3">
      <c r="B43" s="260"/>
      <c r="C43" s="241"/>
      <c r="D43" s="47"/>
      <c r="E43" s="48"/>
      <c r="F43" s="48"/>
      <c r="G43" s="48"/>
      <c r="H43" s="48"/>
      <c r="I43" s="48"/>
      <c r="J43" s="48"/>
      <c r="K43" s="48"/>
      <c r="L43" s="48"/>
      <c r="M43" s="48"/>
      <c r="N43" s="48"/>
      <c r="O43" s="48"/>
      <c r="P43" s="48"/>
      <c r="Q43" s="48"/>
      <c r="R43" s="48"/>
      <c r="S43" s="48"/>
      <c r="T43" s="48"/>
      <c r="U43" s="48"/>
      <c r="V43" s="48"/>
      <c r="W43" s="48"/>
      <c r="X43" s="49"/>
    </row>
    <row r="44" spans="1:25" x14ac:dyDescent="0.3">
      <c r="A44" s="50"/>
      <c r="B44" s="261"/>
    </row>
    <row r="45" spans="1:25" s="23" customFormat="1" ht="23.15" customHeight="1" x14ac:dyDescent="0.3">
      <c r="B45" s="51" t="s">
        <v>178</v>
      </c>
      <c r="C45" s="51"/>
      <c r="D45" s="52"/>
      <c r="E45" s="53"/>
      <c r="F45" s="53"/>
      <c r="G45" s="53"/>
      <c r="H45" s="53"/>
      <c r="I45" s="53"/>
      <c r="J45" s="53"/>
      <c r="K45" s="53"/>
      <c r="L45" s="53"/>
      <c r="M45" s="53"/>
      <c r="N45" s="53"/>
      <c r="O45" s="53"/>
      <c r="P45" s="53"/>
      <c r="Q45" s="53"/>
      <c r="R45" s="53"/>
      <c r="S45" s="53"/>
      <c r="T45" s="53"/>
      <c r="U45" s="53"/>
      <c r="V45" s="53"/>
      <c r="W45" s="53"/>
      <c r="X45" s="54"/>
      <c r="Y45" s="55"/>
    </row>
    <row r="46" spans="1:25" s="23" customFormat="1" ht="22" customHeight="1" outlineLevel="1" x14ac:dyDescent="0.3">
      <c r="B46" s="273" t="s">
        <v>30</v>
      </c>
      <c r="C46" s="242" t="s">
        <v>224</v>
      </c>
      <c r="D46" s="30"/>
      <c r="E46" s="31"/>
      <c r="F46" s="31"/>
      <c r="G46" s="31"/>
      <c r="H46" s="31"/>
      <c r="I46" s="31"/>
      <c r="J46" s="31"/>
      <c r="K46" s="31"/>
      <c r="L46" s="31"/>
      <c r="M46" s="31"/>
      <c r="N46" s="31"/>
      <c r="O46" s="31"/>
      <c r="P46" s="31"/>
      <c r="Q46" s="31"/>
      <c r="R46" s="31"/>
      <c r="S46" s="31"/>
      <c r="T46" s="31"/>
      <c r="U46" s="31"/>
      <c r="V46" s="31"/>
      <c r="W46" s="31"/>
      <c r="X46" s="57"/>
    </row>
    <row r="47" spans="1:25" s="23" customFormat="1" ht="17.149999999999999" customHeight="1" outlineLevel="1" x14ac:dyDescent="0.3">
      <c r="B47" s="262"/>
      <c r="C47" s="357" t="s">
        <v>208</v>
      </c>
      <c r="D47" s="30"/>
      <c r="E47" s="31"/>
      <c r="F47" s="31"/>
      <c r="G47" s="31"/>
      <c r="H47" s="31"/>
      <c r="I47" s="31"/>
      <c r="J47" s="31"/>
      <c r="K47" s="31"/>
      <c r="L47" s="31"/>
      <c r="M47" s="31"/>
      <c r="N47" s="31"/>
      <c r="O47" s="31"/>
      <c r="P47" s="31"/>
      <c r="Q47" s="31"/>
      <c r="R47" s="31"/>
      <c r="S47" s="31"/>
      <c r="T47" s="31"/>
      <c r="U47" s="31"/>
      <c r="V47" s="31"/>
      <c r="W47" s="31"/>
      <c r="X47" s="57"/>
    </row>
    <row r="48" spans="1:25" s="42" customFormat="1" ht="14.15" customHeight="1" outlineLevel="1" x14ac:dyDescent="0.3">
      <c r="B48" s="284"/>
      <c r="C48" s="42" t="s">
        <v>209</v>
      </c>
      <c r="D48" s="43"/>
      <c r="E48" s="285">
        <f>Risposta_Offerente!E14</f>
        <v>0</v>
      </c>
      <c r="F48" s="286"/>
      <c r="G48" s="285">
        <f>Risposta_Offerente!G14</f>
        <v>0</v>
      </c>
      <c r="H48" s="286"/>
      <c r="I48" s="285">
        <f>Risposta_Offerente!I14</f>
        <v>0</v>
      </c>
      <c r="J48" s="286"/>
      <c r="K48" s="285">
        <f>Risposta_Offerente!K14</f>
        <v>0</v>
      </c>
      <c r="L48" s="286"/>
      <c r="M48" s="285">
        <f>Risposta_Offerente!M14</f>
        <v>0</v>
      </c>
      <c r="N48" s="286"/>
      <c r="O48" s="285">
        <f>Risposta_Offerente!O14</f>
        <v>0</v>
      </c>
      <c r="P48" s="286"/>
      <c r="Q48" s="285">
        <f>Risposta_Offerente!Q14</f>
        <v>0</v>
      </c>
      <c r="R48" s="286"/>
      <c r="S48" s="285">
        <f>Risposta_Offerente!S14</f>
        <v>0</v>
      </c>
      <c r="T48" s="286"/>
      <c r="U48" s="285">
        <f>Risposta_Offerente!U14</f>
        <v>0</v>
      </c>
      <c r="V48" s="286"/>
      <c r="W48" s="285">
        <f>Risposta_Offerente!W14</f>
        <v>0</v>
      </c>
      <c r="X48" s="287"/>
    </row>
    <row r="49" spans="2:24" s="23" customFormat="1" ht="13" customHeight="1" outlineLevel="1" x14ac:dyDescent="0.3">
      <c r="B49" s="263"/>
      <c r="C49" s="247" t="s">
        <v>210</v>
      </c>
      <c r="D49" s="30" t="s">
        <v>176</v>
      </c>
      <c r="E49" s="204">
        <f>Risposta_Offerente!E11</f>
        <v>0</v>
      </c>
      <c r="F49" s="39"/>
      <c r="G49" s="204">
        <f>Risposta_Offerente!G11</f>
        <v>0</v>
      </c>
      <c r="H49" s="39"/>
      <c r="I49" s="204">
        <f>Risposta_Offerente!I11</f>
        <v>0</v>
      </c>
      <c r="J49" s="39"/>
      <c r="K49" s="204">
        <f>Risposta_Offerente!K11</f>
        <v>0</v>
      </c>
      <c r="L49" s="39"/>
      <c r="M49" s="204">
        <f>Risposta_Offerente!M11</f>
        <v>0</v>
      </c>
      <c r="N49" s="39"/>
      <c r="O49" s="204">
        <f>Risposta_Offerente!O11</f>
        <v>0</v>
      </c>
      <c r="P49" s="39"/>
      <c r="Q49" s="204">
        <f>Risposta_Offerente!Q11</f>
        <v>0</v>
      </c>
      <c r="R49" s="39"/>
      <c r="S49" s="204">
        <f>Risposta_Offerente!S11</f>
        <v>0</v>
      </c>
      <c r="T49" s="39"/>
      <c r="U49" s="204">
        <f>Risposta_Offerente!U11</f>
        <v>0</v>
      </c>
      <c r="V49" s="39"/>
      <c r="W49" s="204">
        <f>Risposta_Offerente!W11</f>
        <v>0</v>
      </c>
      <c r="X49" s="57"/>
    </row>
    <row r="50" spans="2:24" s="23" customFormat="1" ht="14" outlineLevel="1" x14ac:dyDescent="0.3">
      <c r="B50" s="263"/>
      <c r="C50" s="111"/>
      <c r="D50" s="30"/>
      <c r="E50" s="39"/>
      <c r="F50" s="39"/>
      <c r="G50" s="39"/>
      <c r="H50" s="39"/>
      <c r="I50" s="39"/>
      <c r="J50" s="39"/>
      <c r="K50" s="39"/>
      <c r="L50" s="39"/>
      <c r="M50" s="39"/>
      <c r="N50" s="39"/>
      <c r="O50" s="39"/>
      <c r="P50" s="39"/>
      <c r="Q50" s="39"/>
      <c r="R50" s="39"/>
      <c r="S50" s="39"/>
      <c r="T50" s="39"/>
      <c r="U50" s="39"/>
      <c r="V50" s="39"/>
      <c r="W50" s="39"/>
      <c r="X50" s="57"/>
    </row>
    <row r="51" spans="2:24" s="60" customFormat="1" ht="17.149999999999999" customHeight="1" outlineLevel="1" x14ac:dyDescent="0.3">
      <c r="B51" s="262"/>
      <c r="C51" s="235" t="s">
        <v>211</v>
      </c>
      <c r="D51" s="30"/>
      <c r="E51" s="39"/>
      <c r="F51" s="39"/>
      <c r="G51" s="39"/>
      <c r="H51" s="39"/>
      <c r="I51" s="39"/>
      <c r="J51" s="39"/>
      <c r="K51" s="39"/>
      <c r="L51" s="39"/>
      <c r="M51" s="39"/>
      <c r="N51" s="39"/>
      <c r="O51" s="39"/>
      <c r="P51" s="39"/>
      <c r="Q51" s="39"/>
      <c r="R51" s="39"/>
      <c r="S51" s="39"/>
      <c r="T51" s="39"/>
      <c r="U51" s="39"/>
      <c r="V51" s="39"/>
      <c r="W51" s="39"/>
      <c r="X51" s="57"/>
    </row>
    <row r="52" spans="2:24" s="23" customFormat="1" ht="14" outlineLevel="1" x14ac:dyDescent="0.3">
      <c r="B52" s="263"/>
      <c r="C52" s="111" t="s">
        <v>212</v>
      </c>
      <c r="D52" s="30" t="str">
        <f>$E$12&amp;"/unità"</f>
        <v>/unità</v>
      </c>
      <c r="E52" s="205">
        <f>Risposta_Offerente!E19</f>
        <v>0</v>
      </c>
      <c r="F52" s="39"/>
      <c r="G52" s="205">
        <f>Risposta_Offerente!G19</f>
        <v>0</v>
      </c>
      <c r="H52" s="39"/>
      <c r="I52" s="205">
        <f>Risposta_Offerente!I19</f>
        <v>0</v>
      </c>
      <c r="J52" s="39"/>
      <c r="K52" s="205">
        <f>Risposta_Offerente!K19</f>
        <v>0</v>
      </c>
      <c r="L52" s="39"/>
      <c r="M52" s="205">
        <f>Risposta_Offerente!M19</f>
        <v>0</v>
      </c>
      <c r="N52" s="39"/>
      <c r="O52" s="205">
        <f>Risposta_Offerente!O19</f>
        <v>0</v>
      </c>
      <c r="P52" s="39"/>
      <c r="Q52" s="205">
        <f>Risposta_Offerente!Q19</f>
        <v>0</v>
      </c>
      <c r="R52" s="39"/>
      <c r="S52" s="205">
        <f>Risposta_Offerente!S19</f>
        <v>0</v>
      </c>
      <c r="T52" s="39"/>
      <c r="U52" s="205">
        <f>Risposta_Offerente!U19</f>
        <v>0</v>
      </c>
      <c r="V52" s="39"/>
      <c r="W52" s="205">
        <f>Risposta_Offerente!W19</f>
        <v>0</v>
      </c>
      <c r="X52" s="61"/>
    </row>
    <row r="53" spans="2:24" s="23" customFormat="1" ht="14" outlineLevel="1" x14ac:dyDescent="0.3">
      <c r="B53" s="263"/>
      <c r="C53" s="111" t="s">
        <v>213</v>
      </c>
      <c r="D53" s="30" t="str">
        <f>$E$12&amp;"/unità"</f>
        <v>/unità</v>
      </c>
      <c r="E53" s="205">
        <f>Risposta_Offerente!E20</f>
        <v>0</v>
      </c>
      <c r="F53" s="39"/>
      <c r="G53" s="205">
        <f>Risposta_Offerente!G20</f>
        <v>0</v>
      </c>
      <c r="H53" s="39"/>
      <c r="I53" s="205">
        <f>Risposta_Offerente!I20</f>
        <v>0</v>
      </c>
      <c r="J53" s="39"/>
      <c r="K53" s="205">
        <f>Risposta_Offerente!K20</f>
        <v>0</v>
      </c>
      <c r="L53" s="39"/>
      <c r="M53" s="205">
        <f>Risposta_Offerente!M20</f>
        <v>0</v>
      </c>
      <c r="N53" s="39"/>
      <c r="O53" s="205">
        <f>Risposta_Offerente!O20</f>
        <v>0</v>
      </c>
      <c r="P53" s="39"/>
      <c r="Q53" s="205">
        <f>Risposta_Offerente!Q20</f>
        <v>0</v>
      </c>
      <c r="R53" s="39"/>
      <c r="S53" s="205">
        <f>Risposta_Offerente!S20</f>
        <v>0</v>
      </c>
      <c r="T53" s="39"/>
      <c r="U53" s="205">
        <f>Risposta_Offerente!U20</f>
        <v>0</v>
      </c>
      <c r="V53" s="39"/>
      <c r="W53" s="205">
        <f>Risposta_Offerente!W20</f>
        <v>0</v>
      </c>
      <c r="X53" s="57"/>
    </row>
    <row r="54" spans="2:24" s="23" customFormat="1" ht="14" outlineLevel="1" x14ac:dyDescent="0.3">
      <c r="B54" s="263"/>
      <c r="C54" s="111" t="s">
        <v>214</v>
      </c>
      <c r="D54" s="30" t="str">
        <f>$E$12&amp;"/anno.unità"</f>
        <v>/anno.unità</v>
      </c>
      <c r="E54" s="205">
        <f>Risposta_Offerente!E21</f>
        <v>0</v>
      </c>
      <c r="F54" s="39"/>
      <c r="G54" s="205">
        <f>Risposta_Offerente!G21</f>
        <v>0</v>
      </c>
      <c r="H54" s="39"/>
      <c r="I54" s="205">
        <f>Risposta_Offerente!I21</f>
        <v>0</v>
      </c>
      <c r="J54" s="39"/>
      <c r="K54" s="205">
        <f>Risposta_Offerente!K21</f>
        <v>0</v>
      </c>
      <c r="L54" s="39"/>
      <c r="M54" s="205">
        <f>Risposta_Offerente!M21</f>
        <v>0</v>
      </c>
      <c r="N54" s="39"/>
      <c r="O54" s="205">
        <f>Risposta_Offerente!O21</f>
        <v>0</v>
      </c>
      <c r="P54" s="39"/>
      <c r="Q54" s="205">
        <f>Risposta_Offerente!Q21</f>
        <v>0</v>
      </c>
      <c r="R54" s="39"/>
      <c r="S54" s="205">
        <f>Risposta_Offerente!S21</f>
        <v>0</v>
      </c>
      <c r="T54" s="39"/>
      <c r="U54" s="205">
        <f>Risposta_Offerente!U21</f>
        <v>0</v>
      </c>
      <c r="V54" s="39"/>
      <c r="W54" s="205">
        <f>Risposta_Offerente!W21</f>
        <v>0</v>
      </c>
      <c r="X54" s="57"/>
    </row>
    <row r="55" spans="2:24" s="23" customFormat="1" ht="14" outlineLevel="1" x14ac:dyDescent="0.3">
      <c r="B55" s="263"/>
      <c r="C55" s="111" t="s">
        <v>215</v>
      </c>
      <c r="D55" s="30" t="str">
        <f>$E$12&amp;"/unità"</f>
        <v>/unità</v>
      </c>
      <c r="E55" s="205">
        <f>Risposta_Offerente!E22</f>
        <v>0</v>
      </c>
      <c r="F55" s="39"/>
      <c r="G55" s="205">
        <f>Risposta_Offerente!G22</f>
        <v>0</v>
      </c>
      <c r="H55" s="39"/>
      <c r="I55" s="205">
        <f>Risposta_Offerente!I22</f>
        <v>0</v>
      </c>
      <c r="J55" s="39"/>
      <c r="K55" s="205">
        <f>Risposta_Offerente!K22</f>
        <v>0</v>
      </c>
      <c r="L55" s="39"/>
      <c r="M55" s="205">
        <f>Risposta_Offerente!M22</f>
        <v>0</v>
      </c>
      <c r="N55" s="39"/>
      <c r="O55" s="205">
        <f>Risposta_Offerente!O22</f>
        <v>0</v>
      </c>
      <c r="P55" s="39"/>
      <c r="Q55" s="205">
        <f>Risposta_Offerente!Q22</f>
        <v>0</v>
      </c>
      <c r="R55" s="39"/>
      <c r="S55" s="205">
        <f>Risposta_Offerente!S22</f>
        <v>0</v>
      </c>
      <c r="T55" s="39"/>
      <c r="U55" s="205">
        <f>Risposta_Offerente!U22</f>
        <v>0</v>
      </c>
      <c r="V55" s="39"/>
      <c r="W55" s="205">
        <f>Risposta_Offerente!W22</f>
        <v>0</v>
      </c>
      <c r="X55" s="57"/>
    </row>
    <row r="56" spans="2:24" s="60" customFormat="1" ht="14" outlineLevel="1" x14ac:dyDescent="0.3">
      <c r="B56" s="263"/>
      <c r="C56" s="243"/>
      <c r="D56" s="30"/>
      <c r="E56" s="39"/>
      <c r="F56" s="39"/>
      <c r="G56" s="39"/>
      <c r="H56" s="39"/>
      <c r="I56" s="39"/>
      <c r="J56" s="39"/>
      <c r="K56" s="39"/>
      <c r="L56" s="39"/>
      <c r="M56" s="39"/>
      <c r="N56" s="39"/>
      <c r="O56" s="39"/>
      <c r="P56" s="39"/>
      <c r="Q56" s="39"/>
      <c r="R56" s="39"/>
      <c r="S56" s="39"/>
      <c r="T56" s="39"/>
      <c r="U56" s="39"/>
      <c r="V56" s="39"/>
      <c r="W56" s="39"/>
      <c r="X56" s="57"/>
    </row>
    <row r="57" spans="2:24" s="60" customFormat="1" ht="14" outlineLevel="1" x14ac:dyDescent="0.3">
      <c r="B57" s="262"/>
      <c r="C57" s="235" t="s">
        <v>216</v>
      </c>
      <c r="D57" s="30"/>
      <c r="E57" s="39"/>
      <c r="F57" s="39"/>
      <c r="G57" s="39"/>
      <c r="H57" s="39"/>
      <c r="I57" s="39"/>
      <c r="J57" s="39"/>
      <c r="K57" s="39"/>
      <c r="L57" s="39"/>
      <c r="M57" s="39"/>
      <c r="N57" s="39"/>
      <c r="O57" s="39"/>
      <c r="P57" s="39"/>
      <c r="Q57" s="39"/>
      <c r="R57" s="39"/>
      <c r="S57" s="39"/>
      <c r="T57" s="39"/>
      <c r="U57" s="39"/>
      <c r="V57" s="39"/>
      <c r="W57" s="39"/>
      <c r="X57" s="57"/>
    </row>
    <row r="58" spans="2:24" s="23" customFormat="1" ht="14" outlineLevel="1" x14ac:dyDescent="0.3">
      <c r="B58" s="263"/>
      <c r="C58" s="111" t="s">
        <v>218</v>
      </c>
      <c r="D58" s="168" t="s">
        <v>96</v>
      </c>
      <c r="E58" s="205">
        <f>Risposta_Offerente!E25</f>
        <v>0</v>
      </c>
      <c r="F58" s="39"/>
      <c r="G58" s="205">
        <f>Risposta_Offerente!G25</f>
        <v>0</v>
      </c>
      <c r="H58" s="39"/>
      <c r="I58" s="205">
        <f>Risposta_Offerente!I25</f>
        <v>0</v>
      </c>
      <c r="J58" s="39"/>
      <c r="K58" s="205">
        <f>Risposta_Offerente!K25</f>
        <v>0</v>
      </c>
      <c r="L58" s="39"/>
      <c r="M58" s="205">
        <f>Risposta_Offerente!M25</f>
        <v>0</v>
      </c>
      <c r="N58" s="39"/>
      <c r="O58" s="205">
        <f>Risposta_Offerente!O25</f>
        <v>0</v>
      </c>
      <c r="P58" s="39"/>
      <c r="Q58" s="205">
        <f>Risposta_Offerente!Q25</f>
        <v>0</v>
      </c>
      <c r="R58" s="39"/>
      <c r="S58" s="205">
        <f>Risposta_Offerente!S25</f>
        <v>0</v>
      </c>
      <c r="T58" s="39"/>
      <c r="U58" s="205">
        <f>Risposta_Offerente!U25</f>
        <v>0</v>
      </c>
      <c r="V58" s="39"/>
      <c r="W58" s="205">
        <f>Risposta_Offerente!W25</f>
        <v>0</v>
      </c>
      <c r="X58" s="57"/>
    </row>
    <row r="59" spans="2:24" s="23" customFormat="1" ht="14" outlineLevel="1" x14ac:dyDescent="0.3">
      <c r="B59" s="263"/>
      <c r="C59" s="240" t="s">
        <v>205</v>
      </c>
      <c r="D59" s="168"/>
      <c r="E59" s="39"/>
      <c r="F59" s="39"/>
      <c r="G59" s="39"/>
      <c r="H59" s="39"/>
      <c r="I59" s="39"/>
      <c r="J59" s="39"/>
      <c r="K59" s="39"/>
      <c r="L59" s="39"/>
      <c r="M59" s="39"/>
      <c r="N59" s="39"/>
      <c r="O59" s="39"/>
      <c r="P59" s="39"/>
      <c r="Q59" s="39"/>
      <c r="R59" s="39"/>
      <c r="S59" s="39"/>
      <c r="T59" s="39"/>
      <c r="U59" s="39"/>
      <c r="V59" s="39"/>
      <c r="W59" s="39"/>
      <c r="X59" s="61"/>
    </row>
    <row r="60" spans="2:24" s="23" customFormat="1" ht="14" outlineLevel="1" x14ac:dyDescent="0.3">
      <c r="B60" s="263"/>
      <c r="C60" s="111" t="s">
        <v>219</v>
      </c>
      <c r="D60" s="168" t="s">
        <v>2</v>
      </c>
      <c r="E60" s="205">
        <f>Risposta_Offerente!E27</f>
        <v>0</v>
      </c>
      <c r="F60" s="39"/>
      <c r="G60" s="205">
        <f>Risposta_Offerente!G27</f>
        <v>0</v>
      </c>
      <c r="H60" s="39"/>
      <c r="I60" s="205">
        <f>Risposta_Offerente!I27</f>
        <v>0</v>
      </c>
      <c r="J60" s="39"/>
      <c r="K60" s="205">
        <f>Risposta_Offerente!K27</f>
        <v>0</v>
      </c>
      <c r="L60" s="39"/>
      <c r="M60" s="205">
        <f>Risposta_Offerente!M27</f>
        <v>0</v>
      </c>
      <c r="N60" s="39"/>
      <c r="O60" s="205">
        <f>Risposta_Offerente!O27</f>
        <v>0</v>
      </c>
      <c r="P60" s="39"/>
      <c r="Q60" s="205">
        <f>Risposta_Offerente!Q27</f>
        <v>0</v>
      </c>
      <c r="R60" s="39"/>
      <c r="S60" s="205">
        <f>Risposta_Offerente!S27</f>
        <v>0</v>
      </c>
      <c r="T60" s="39"/>
      <c r="U60" s="205">
        <f>Risposta_Offerente!U27</f>
        <v>0</v>
      </c>
      <c r="V60" s="39"/>
      <c r="W60" s="205">
        <f>Risposta_Offerente!W27</f>
        <v>0</v>
      </c>
      <c r="X60" s="57"/>
    </row>
    <row r="61" spans="2:24" s="23" customFormat="1" ht="14" outlineLevel="1" x14ac:dyDescent="0.3">
      <c r="B61" s="263"/>
      <c r="C61" s="111" t="s">
        <v>220</v>
      </c>
      <c r="D61" s="168" t="s">
        <v>2</v>
      </c>
      <c r="E61" s="205">
        <f>Risposta_Offerente!E28</f>
        <v>0</v>
      </c>
      <c r="F61" s="39"/>
      <c r="G61" s="205">
        <f>Risposta_Offerente!G28</f>
        <v>0</v>
      </c>
      <c r="H61" s="39"/>
      <c r="I61" s="205">
        <f>Risposta_Offerente!I28</f>
        <v>0</v>
      </c>
      <c r="J61" s="39"/>
      <c r="K61" s="205">
        <f>Risposta_Offerente!K28</f>
        <v>0</v>
      </c>
      <c r="L61" s="39"/>
      <c r="M61" s="205">
        <f>Risposta_Offerente!M28</f>
        <v>0</v>
      </c>
      <c r="N61" s="39"/>
      <c r="O61" s="205">
        <f>Risposta_Offerente!O28</f>
        <v>0</v>
      </c>
      <c r="P61" s="39"/>
      <c r="Q61" s="205">
        <f>Risposta_Offerente!Q28</f>
        <v>0</v>
      </c>
      <c r="R61" s="39"/>
      <c r="S61" s="205">
        <f>Risposta_Offerente!S28</f>
        <v>0</v>
      </c>
      <c r="T61" s="39"/>
      <c r="U61" s="205">
        <f>Risposta_Offerente!U28</f>
        <v>0</v>
      </c>
      <c r="V61" s="39"/>
      <c r="W61" s="205">
        <f>Risposta_Offerente!W28</f>
        <v>0</v>
      </c>
      <c r="X61" s="57"/>
    </row>
    <row r="62" spans="2:24" s="23" customFormat="1" ht="14" outlineLevel="1" x14ac:dyDescent="0.3">
      <c r="B62" s="263"/>
      <c r="C62" s="111" t="s">
        <v>221</v>
      </c>
      <c r="D62" s="168" t="s">
        <v>2</v>
      </c>
      <c r="E62" s="205">
        <f>Risposta_Offerente!E29</f>
        <v>0</v>
      </c>
      <c r="F62" s="39"/>
      <c r="G62" s="205">
        <f>Risposta_Offerente!G29</f>
        <v>0</v>
      </c>
      <c r="H62" s="39"/>
      <c r="I62" s="205">
        <f>Risposta_Offerente!I29</f>
        <v>0</v>
      </c>
      <c r="J62" s="39"/>
      <c r="K62" s="205">
        <f>Risposta_Offerente!K29</f>
        <v>0</v>
      </c>
      <c r="L62" s="39"/>
      <c r="M62" s="205">
        <f>Risposta_Offerente!M29</f>
        <v>0</v>
      </c>
      <c r="N62" s="39"/>
      <c r="O62" s="205">
        <f>Risposta_Offerente!O29</f>
        <v>0</v>
      </c>
      <c r="P62" s="39"/>
      <c r="Q62" s="205">
        <f>Risposta_Offerente!Q29</f>
        <v>0</v>
      </c>
      <c r="R62" s="39"/>
      <c r="S62" s="205">
        <f>Risposta_Offerente!S29</f>
        <v>0</v>
      </c>
      <c r="T62" s="39"/>
      <c r="U62" s="205">
        <f>Risposta_Offerente!U29</f>
        <v>0</v>
      </c>
      <c r="V62" s="39"/>
      <c r="W62" s="205">
        <f>Risposta_Offerente!W29</f>
        <v>0</v>
      </c>
      <c r="X62" s="57"/>
    </row>
    <row r="63" spans="2:24" s="23" customFormat="1" ht="14" outlineLevel="1" x14ac:dyDescent="0.3">
      <c r="B63" s="263"/>
      <c r="C63" s="111" t="s">
        <v>222</v>
      </c>
      <c r="D63" s="168" t="s">
        <v>2</v>
      </c>
      <c r="E63" s="205">
        <f>Risposta_Offerente!E30</f>
        <v>0</v>
      </c>
      <c r="F63" s="39"/>
      <c r="G63" s="205">
        <f>Risposta_Offerente!G30</f>
        <v>0</v>
      </c>
      <c r="H63" s="39"/>
      <c r="I63" s="205">
        <f>Risposta_Offerente!I30</f>
        <v>0</v>
      </c>
      <c r="J63" s="39"/>
      <c r="K63" s="205">
        <f>Risposta_Offerente!K30</f>
        <v>0</v>
      </c>
      <c r="L63" s="39"/>
      <c r="M63" s="205">
        <f>Risposta_Offerente!M30</f>
        <v>0</v>
      </c>
      <c r="N63" s="39"/>
      <c r="O63" s="205">
        <f>Risposta_Offerente!O30</f>
        <v>0</v>
      </c>
      <c r="P63" s="39"/>
      <c r="Q63" s="205">
        <f>Risposta_Offerente!Q30</f>
        <v>0</v>
      </c>
      <c r="R63" s="39"/>
      <c r="S63" s="205">
        <f>Risposta_Offerente!S30</f>
        <v>0</v>
      </c>
      <c r="T63" s="39"/>
      <c r="U63" s="205">
        <f>Risposta_Offerente!U30</f>
        <v>0</v>
      </c>
      <c r="V63" s="39"/>
      <c r="W63" s="205">
        <f>Risposta_Offerente!W30</f>
        <v>0</v>
      </c>
      <c r="X63" s="57"/>
    </row>
    <row r="64" spans="2:24" s="23" customFormat="1" ht="14" outlineLevel="1" x14ac:dyDescent="0.3">
      <c r="B64" s="263"/>
      <c r="C64" s="243"/>
      <c r="D64" s="168"/>
      <c r="E64" s="39"/>
      <c r="F64" s="39"/>
      <c r="G64" s="39"/>
      <c r="H64" s="39"/>
      <c r="I64" s="39"/>
      <c r="J64" s="39"/>
      <c r="K64" s="39"/>
      <c r="L64" s="39"/>
      <c r="M64" s="39"/>
      <c r="N64" s="39"/>
      <c r="O64" s="39"/>
      <c r="P64" s="39"/>
      <c r="Q64" s="39"/>
      <c r="R64" s="39"/>
      <c r="S64" s="39"/>
      <c r="T64" s="39"/>
      <c r="U64" s="39"/>
      <c r="V64" s="39"/>
      <c r="W64" s="39"/>
      <c r="X64" s="57"/>
    </row>
    <row r="65" spans="2:24" s="60" customFormat="1" ht="14" outlineLevel="1" x14ac:dyDescent="0.3">
      <c r="B65" s="262"/>
      <c r="C65" s="235" t="s">
        <v>217</v>
      </c>
      <c r="D65" s="168"/>
      <c r="E65" s="39"/>
      <c r="F65" s="39"/>
      <c r="G65" s="39"/>
      <c r="H65" s="39"/>
      <c r="I65" s="39"/>
      <c r="J65" s="39"/>
      <c r="K65" s="39"/>
      <c r="L65" s="39"/>
      <c r="M65" s="39"/>
      <c r="N65" s="39"/>
      <c r="O65" s="39"/>
      <c r="P65" s="39"/>
      <c r="Q65" s="39"/>
      <c r="R65" s="39"/>
      <c r="S65" s="39"/>
      <c r="T65" s="39"/>
      <c r="U65" s="39"/>
      <c r="V65" s="39"/>
      <c r="W65" s="39"/>
      <c r="X65" s="57"/>
    </row>
    <row r="66" spans="2:24" s="23" customFormat="1" ht="14" outlineLevel="1" x14ac:dyDescent="0.3">
      <c r="B66" s="263"/>
      <c r="C66" s="111" t="s">
        <v>218</v>
      </c>
      <c r="D66" s="168" t="s">
        <v>96</v>
      </c>
      <c r="E66" s="205">
        <f>Risposta_Offerente!E33</f>
        <v>0</v>
      </c>
      <c r="F66" s="39"/>
      <c r="G66" s="205">
        <f>Risposta_Offerente!G33</f>
        <v>0</v>
      </c>
      <c r="H66" s="39"/>
      <c r="I66" s="205">
        <f>Risposta_Offerente!I33</f>
        <v>0</v>
      </c>
      <c r="J66" s="39"/>
      <c r="K66" s="205">
        <f>Risposta_Offerente!K33</f>
        <v>0</v>
      </c>
      <c r="L66" s="39"/>
      <c r="M66" s="205">
        <f>Risposta_Offerente!M33</f>
        <v>0</v>
      </c>
      <c r="N66" s="39"/>
      <c r="O66" s="205">
        <f>Risposta_Offerente!O33</f>
        <v>0</v>
      </c>
      <c r="P66" s="39"/>
      <c r="Q66" s="205">
        <f>Risposta_Offerente!Q33</f>
        <v>0</v>
      </c>
      <c r="R66" s="39"/>
      <c r="S66" s="205">
        <f>Risposta_Offerente!S33</f>
        <v>0</v>
      </c>
      <c r="T66" s="39"/>
      <c r="U66" s="205">
        <f>Risposta_Offerente!U33</f>
        <v>0</v>
      </c>
      <c r="V66" s="39"/>
      <c r="W66" s="205">
        <f>Risposta_Offerente!W33</f>
        <v>0</v>
      </c>
      <c r="X66" s="57"/>
    </row>
    <row r="67" spans="2:24" s="23" customFormat="1" ht="14" outlineLevel="1" x14ac:dyDescent="0.3">
      <c r="B67" s="263"/>
      <c r="C67" s="240" t="s">
        <v>205</v>
      </c>
      <c r="D67" s="168"/>
      <c r="E67" s="39"/>
      <c r="F67" s="39"/>
      <c r="G67" s="39"/>
      <c r="H67" s="39"/>
      <c r="I67" s="39"/>
      <c r="J67" s="39"/>
      <c r="K67" s="39"/>
      <c r="L67" s="39"/>
      <c r="M67" s="39"/>
      <c r="N67" s="39"/>
      <c r="O67" s="39"/>
      <c r="P67" s="39"/>
      <c r="Q67" s="39"/>
      <c r="R67" s="39"/>
      <c r="S67" s="39"/>
      <c r="T67" s="39"/>
      <c r="U67" s="39"/>
      <c r="V67" s="39"/>
      <c r="W67" s="39"/>
      <c r="X67" s="61"/>
    </row>
    <row r="68" spans="2:24" s="23" customFormat="1" ht="14" outlineLevel="1" x14ac:dyDescent="0.3">
      <c r="B68" s="263"/>
      <c r="C68" s="111" t="s">
        <v>219</v>
      </c>
      <c r="D68" s="168" t="s">
        <v>2</v>
      </c>
      <c r="E68" s="205">
        <f>Risposta_Offerente!E35</f>
        <v>0</v>
      </c>
      <c r="F68" s="39"/>
      <c r="G68" s="205">
        <f>Risposta_Offerente!G35</f>
        <v>0</v>
      </c>
      <c r="H68" s="39"/>
      <c r="I68" s="205">
        <f>Risposta_Offerente!I35</f>
        <v>0</v>
      </c>
      <c r="J68" s="39"/>
      <c r="K68" s="205">
        <f>Risposta_Offerente!K35</f>
        <v>0</v>
      </c>
      <c r="L68" s="39"/>
      <c r="M68" s="205">
        <f>Risposta_Offerente!M35</f>
        <v>0</v>
      </c>
      <c r="N68" s="39"/>
      <c r="O68" s="205">
        <f>Risposta_Offerente!O35</f>
        <v>0</v>
      </c>
      <c r="P68" s="39"/>
      <c r="Q68" s="205">
        <f>Risposta_Offerente!Q35</f>
        <v>0</v>
      </c>
      <c r="R68" s="39"/>
      <c r="S68" s="205">
        <f>Risposta_Offerente!S35</f>
        <v>0</v>
      </c>
      <c r="T68" s="39"/>
      <c r="U68" s="205">
        <f>Risposta_Offerente!U35</f>
        <v>0</v>
      </c>
      <c r="V68" s="39"/>
      <c r="W68" s="205">
        <f>Risposta_Offerente!W35</f>
        <v>0</v>
      </c>
      <c r="X68" s="57"/>
    </row>
    <row r="69" spans="2:24" s="23" customFormat="1" ht="14" outlineLevel="1" x14ac:dyDescent="0.3">
      <c r="B69" s="263"/>
      <c r="C69" s="111" t="s">
        <v>223</v>
      </c>
      <c r="D69" s="168" t="s">
        <v>2</v>
      </c>
      <c r="E69" s="205">
        <f>Risposta_Offerente!E36</f>
        <v>0</v>
      </c>
      <c r="F69" s="39"/>
      <c r="G69" s="205">
        <f>Risposta_Offerente!G36</f>
        <v>0</v>
      </c>
      <c r="H69" s="39"/>
      <c r="I69" s="205">
        <f>Risposta_Offerente!I36</f>
        <v>0</v>
      </c>
      <c r="J69" s="39"/>
      <c r="K69" s="205">
        <f>Risposta_Offerente!K36</f>
        <v>0</v>
      </c>
      <c r="L69" s="39"/>
      <c r="M69" s="205">
        <f>Risposta_Offerente!M36</f>
        <v>0</v>
      </c>
      <c r="N69" s="39"/>
      <c r="O69" s="205">
        <f>Risposta_Offerente!O36</f>
        <v>0</v>
      </c>
      <c r="P69" s="39"/>
      <c r="Q69" s="205">
        <f>Risposta_Offerente!Q36</f>
        <v>0</v>
      </c>
      <c r="R69" s="39"/>
      <c r="S69" s="205">
        <f>Risposta_Offerente!S36</f>
        <v>0</v>
      </c>
      <c r="T69" s="39"/>
      <c r="U69" s="205">
        <f>Risposta_Offerente!U36</f>
        <v>0</v>
      </c>
      <c r="V69" s="39"/>
      <c r="W69" s="205">
        <f>Risposta_Offerente!W36</f>
        <v>0</v>
      </c>
      <c r="X69" s="57"/>
    </row>
    <row r="70" spans="2:24" s="23" customFormat="1" ht="14" outlineLevel="1" x14ac:dyDescent="0.3">
      <c r="B70" s="264"/>
      <c r="C70" s="244"/>
      <c r="D70" s="64"/>
      <c r="E70" s="65"/>
      <c r="F70" s="65"/>
      <c r="G70" s="65"/>
      <c r="H70" s="65"/>
      <c r="I70" s="65"/>
      <c r="J70" s="65"/>
      <c r="K70" s="65"/>
      <c r="L70" s="65"/>
      <c r="M70" s="65"/>
      <c r="N70" s="65"/>
      <c r="O70" s="65"/>
      <c r="P70" s="65"/>
      <c r="Q70" s="65"/>
      <c r="R70" s="65"/>
      <c r="S70" s="65"/>
      <c r="T70" s="65"/>
      <c r="U70" s="65"/>
      <c r="V70" s="65"/>
      <c r="W70" s="65"/>
      <c r="X70" s="66"/>
    </row>
    <row r="71" spans="2:24" s="23" customFormat="1" ht="14" x14ac:dyDescent="0.3">
      <c r="B71" s="119"/>
      <c r="C71" s="24"/>
      <c r="D71" s="30"/>
      <c r="E71" s="25"/>
      <c r="F71" s="25"/>
      <c r="G71" s="25"/>
      <c r="H71" s="25"/>
      <c r="I71" s="25"/>
      <c r="J71" s="25"/>
      <c r="K71" s="25"/>
      <c r="L71" s="25"/>
      <c r="M71" s="25"/>
      <c r="N71" s="25"/>
      <c r="O71" s="25"/>
      <c r="P71" s="25"/>
      <c r="Q71" s="25"/>
      <c r="R71" s="25"/>
      <c r="S71" s="25"/>
      <c r="T71" s="25"/>
      <c r="U71" s="25"/>
      <c r="V71" s="25"/>
      <c r="W71" s="25"/>
    </row>
    <row r="72" spans="2:24" s="23" customFormat="1" ht="23.15" customHeight="1" x14ac:dyDescent="0.3">
      <c r="B72" s="67" t="s">
        <v>179</v>
      </c>
      <c r="C72" s="67"/>
      <c r="D72" s="68"/>
      <c r="E72" s="69"/>
      <c r="F72" s="69"/>
      <c r="G72" s="69"/>
      <c r="H72" s="69"/>
      <c r="I72" s="69"/>
      <c r="J72" s="69"/>
      <c r="K72" s="69"/>
      <c r="L72" s="69"/>
      <c r="M72" s="69"/>
      <c r="N72" s="69"/>
      <c r="O72" s="69"/>
      <c r="P72" s="69"/>
      <c r="Q72" s="69"/>
      <c r="R72" s="69"/>
      <c r="S72" s="69"/>
      <c r="T72" s="69"/>
      <c r="U72" s="69"/>
      <c r="V72" s="69"/>
      <c r="W72" s="69"/>
      <c r="X72" s="70"/>
    </row>
    <row r="73" spans="2:24" s="23" customFormat="1" ht="14" outlineLevel="1" x14ac:dyDescent="0.3">
      <c r="B73" s="265"/>
      <c r="C73" s="243"/>
      <c r="D73" s="30"/>
      <c r="E73" s="31"/>
      <c r="F73" s="31"/>
      <c r="G73" s="31"/>
      <c r="H73" s="31"/>
      <c r="I73" s="31"/>
      <c r="J73" s="31"/>
      <c r="K73" s="31"/>
      <c r="L73" s="31"/>
      <c r="M73" s="31"/>
      <c r="N73" s="31"/>
      <c r="O73" s="31"/>
      <c r="P73" s="31"/>
      <c r="Q73" s="31"/>
      <c r="R73" s="31"/>
      <c r="S73" s="31"/>
      <c r="T73" s="31"/>
      <c r="U73" s="31"/>
      <c r="V73" s="31"/>
      <c r="W73" s="31"/>
      <c r="X73" s="71"/>
    </row>
    <row r="74" spans="2:24" s="23" customFormat="1" ht="14" outlineLevel="1" x14ac:dyDescent="0.3">
      <c r="B74" s="266"/>
      <c r="C74" s="359" t="s">
        <v>225</v>
      </c>
      <c r="D74" s="30" t="str">
        <f t="shared" ref="D74:D79" si="9">$E$12</f>
        <v/>
      </c>
      <c r="E74" s="72">
        <f>IF(E$52&lt;&gt;0,(E52+E53)*E$49,E55*(1/(1+E15)^E13)*E$49)</f>
        <v>0</v>
      </c>
      <c r="F74" s="31"/>
      <c r="G74" s="72">
        <f>IF(G$52&lt;&gt;0,(G52+G53)*G$49,G55*(1/(1+G15)^G13)*G$49)</f>
        <v>0</v>
      </c>
      <c r="H74" s="31"/>
      <c r="I74" s="72">
        <f>IF(I$52&lt;&gt;0,(I52+I53)*I$49,I55*(1/(1+I15)^I13)*I$49)</f>
        <v>0</v>
      </c>
      <c r="J74" s="31"/>
      <c r="K74" s="72">
        <f>IF(K$52&lt;&gt;0,(K52+K53)*K$49,K55*(1/(1+K15)^K13)*K$49)</f>
        <v>0</v>
      </c>
      <c r="L74" s="31"/>
      <c r="M74" s="72">
        <f>IF(M$52&lt;&gt;0,(M52+M53)*M$49,M55*(1/(1+M15)^M13)*M$49)</f>
        <v>0</v>
      </c>
      <c r="N74" s="31"/>
      <c r="O74" s="72">
        <f>IF(O$52&lt;&gt;0,(O52+O53)*O$49,O55*(1/(1+O15)^O13)*O$49)</f>
        <v>0</v>
      </c>
      <c r="P74" s="31"/>
      <c r="Q74" s="72">
        <f>IF(Q$52&lt;&gt;0,(Q52+Q53)*Q$49,Q55*(1/(1+Q15)^Q13)*Q$49)</f>
        <v>0</v>
      </c>
      <c r="R74" s="31"/>
      <c r="S74" s="72">
        <f>IF(S$52&lt;&gt;0,(S52+S53)*S$49,S55*(1/(1+S15)^S13)*S$49)</f>
        <v>0</v>
      </c>
      <c r="T74" s="31"/>
      <c r="U74" s="72">
        <f>IF(U$52&lt;&gt;0,(U52+U53)*U$49,U55*(1/(1+U15)^U13)*U$49)</f>
        <v>0</v>
      </c>
      <c r="V74" s="31"/>
      <c r="W74" s="72">
        <f>IF(W$52&lt;&gt;0,(W52+W53)*W$49,W55*(1/(1+W15)^W13)*W$49)</f>
        <v>0</v>
      </c>
      <c r="X74" s="71"/>
    </row>
    <row r="75" spans="2:24" s="23" customFormat="1" ht="14" outlineLevel="1" x14ac:dyDescent="0.3">
      <c r="B75" s="266"/>
      <c r="C75" s="347" t="s">
        <v>164</v>
      </c>
      <c r="D75" s="30" t="str">
        <f t="shared" si="9"/>
        <v/>
      </c>
      <c r="E75" s="72">
        <f>Calcoli!E25*E49</f>
        <v>0</v>
      </c>
      <c r="F75" s="31"/>
      <c r="G75" s="72">
        <f>Calcoli!G25*G49</f>
        <v>0</v>
      </c>
      <c r="H75" s="31"/>
      <c r="I75" s="72">
        <f>Calcoli!I25*I49</f>
        <v>0</v>
      </c>
      <c r="J75" s="31"/>
      <c r="K75" s="72">
        <f>Calcoli!K25*K49</f>
        <v>0</v>
      </c>
      <c r="L75" s="31"/>
      <c r="M75" s="72">
        <f>Calcoli!M25*M49</f>
        <v>0</v>
      </c>
      <c r="N75" s="31"/>
      <c r="O75" s="72">
        <f>Calcoli!O25*O49</f>
        <v>0</v>
      </c>
      <c r="P75" s="31"/>
      <c r="Q75" s="72">
        <f>Calcoli!Q25*Q49</f>
        <v>0</v>
      </c>
      <c r="R75" s="31"/>
      <c r="S75" s="72">
        <f>Calcoli!S25*S49</f>
        <v>0</v>
      </c>
      <c r="T75" s="31"/>
      <c r="U75" s="72">
        <f>Calcoli!U25*U49</f>
        <v>0</v>
      </c>
      <c r="V75" s="31"/>
      <c r="W75" s="72">
        <f>Calcoli!W25*W49</f>
        <v>0</v>
      </c>
      <c r="X75" s="71"/>
    </row>
    <row r="76" spans="2:24" s="23" customFormat="1" ht="14" outlineLevel="1" x14ac:dyDescent="0.3">
      <c r="B76" s="266"/>
      <c r="C76" s="347" t="s">
        <v>226</v>
      </c>
      <c r="D76" s="30" t="str">
        <f t="shared" si="9"/>
        <v/>
      </c>
      <c r="E76" s="72">
        <f>Calcoli!E32*E49</f>
        <v>0</v>
      </c>
      <c r="F76" s="31"/>
      <c r="G76" s="72">
        <f>Calcoli!G32*G49</f>
        <v>0</v>
      </c>
      <c r="H76" s="31"/>
      <c r="I76" s="72">
        <f>Calcoli!I32*I49</f>
        <v>0</v>
      </c>
      <c r="J76" s="31"/>
      <c r="K76" s="72">
        <f>Calcoli!K32*K49</f>
        <v>0</v>
      </c>
      <c r="L76" s="31"/>
      <c r="M76" s="72">
        <f>Calcoli!M32*M49</f>
        <v>0</v>
      </c>
      <c r="N76" s="31"/>
      <c r="O76" s="72">
        <f>Calcoli!O32*O49</f>
        <v>0</v>
      </c>
      <c r="P76" s="31"/>
      <c r="Q76" s="72">
        <f>Calcoli!Q32*Q49</f>
        <v>0</v>
      </c>
      <c r="R76" s="31"/>
      <c r="S76" s="72">
        <f>Calcoli!S32*S49</f>
        <v>0</v>
      </c>
      <c r="T76" s="31"/>
      <c r="U76" s="72">
        <f>Calcoli!U32*U49</f>
        <v>0</v>
      </c>
      <c r="V76" s="31"/>
      <c r="W76" s="72">
        <f>Calcoli!W32*W49</f>
        <v>0</v>
      </c>
      <c r="X76" s="71"/>
    </row>
    <row r="77" spans="2:24" s="23" customFormat="1" ht="14" outlineLevel="1" x14ac:dyDescent="0.3">
      <c r="B77" s="266"/>
      <c r="C77" s="347" t="s">
        <v>166</v>
      </c>
      <c r="D77" s="30" t="str">
        <f t="shared" si="9"/>
        <v/>
      </c>
      <c r="E77" s="72">
        <f>(E$20+Calcoli!E39)*E$49</f>
        <v>0</v>
      </c>
      <c r="F77" s="31"/>
      <c r="G77" s="72">
        <f>(G$20+Calcoli!G39)*G$49</f>
        <v>0</v>
      </c>
      <c r="H77" s="31"/>
      <c r="I77" s="72">
        <f>(I$20+Calcoli!I39)*I$49</f>
        <v>0</v>
      </c>
      <c r="J77" s="31"/>
      <c r="K77" s="72">
        <f>(K$20+Calcoli!K39)*K$49</f>
        <v>0</v>
      </c>
      <c r="L77" s="31"/>
      <c r="M77" s="72">
        <f>(M$20+Calcoli!M39)*M$49</f>
        <v>0</v>
      </c>
      <c r="N77" s="31"/>
      <c r="O77" s="72">
        <f>(O$20+Calcoli!O39)*O$49</f>
        <v>0</v>
      </c>
      <c r="P77" s="31"/>
      <c r="Q77" s="72">
        <f>(Q$20+Calcoli!Q39)*Q$49</f>
        <v>0</v>
      </c>
      <c r="R77" s="31"/>
      <c r="S77" s="72">
        <f>(S$20+Calcoli!S39)*S$49</f>
        <v>0</v>
      </c>
      <c r="T77" s="31"/>
      <c r="U77" s="72">
        <f>(U$20+Calcoli!U39)*U$49</f>
        <v>0</v>
      </c>
      <c r="V77" s="31"/>
      <c r="W77" s="72">
        <f>(W$20+Calcoli!W39)*W$49</f>
        <v>0</v>
      </c>
      <c r="X77" s="71"/>
    </row>
    <row r="78" spans="2:24" s="23" customFormat="1" ht="14" outlineLevel="1" x14ac:dyDescent="0.3">
      <c r="B78" s="266"/>
      <c r="C78" s="359" t="s">
        <v>167</v>
      </c>
      <c r="D78" s="30" t="str">
        <f t="shared" si="9"/>
        <v/>
      </c>
      <c r="E78" s="72">
        <f>Calcoli!E46*E49</f>
        <v>0</v>
      </c>
      <c r="F78" s="31"/>
      <c r="G78" s="72">
        <f>Calcoli!G46*G49</f>
        <v>0</v>
      </c>
      <c r="H78" s="31"/>
      <c r="I78" s="72">
        <f>Calcoli!I46*I49</f>
        <v>0</v>
      </c>
      <c r="J78" s="31"/>
      <c r="K78" s="72">
        <f>Calcoli!K46*K49</f>
        <v>0</v>
      </c>
      <c r="L78" s="31"/>
      <c r="M78" s="72">
        <f>Calcoli!M46*M49</f>
        <v>0</v>
      </c>
      <c r="N78" s="31"/>
      <c r="O78" s="72">
        <f>Calcoli!O46*O49</f>
        <v>0</v>
      </c>
      <c r="P78" s="31"/>
      <c r="Q78" s="72">
        <f>Calcoli!Q46*Q49</f>
        <v>0</v>
      </c>
      <c r="R78" s="31"/>
      <c r="S78" s="72">
        <f>Calcoli!S46*S49</f>
        <v>0</v>
      </c>
      <c r="T78" s="31"/>
      <c r="U78" s="72">
        <f>Calcoli!U46*U49</f>
        <v>0</v>
      </c>
      <c r="V78" s="31"/>
      <c r="W78" s="72">
        <f>Calcoli!W46*W49</f>
        <v>0</v>
      </c>
      <c r="X78" s="71"/>
    </row>
    <row r="79" spans="2:24" s="23" customFormat="1" ht="14" outlineLevel="1" x14ac:dyDescent="0.3">
      <c r="B79" s="266"/>
      <c r="C79" s="359" t="s">
        <v>227</v>
      </c>
      <c r="D79" s="30" t="str">
        <f t="shared" si="9"/>
        <v/>
      </c>
      <c r="E79" s="72">
        <f>-Calcoli!E53*E49</f>
        <v>0</v>
      </c>
      <c r="F79" s="31"/>
      <c r="G79" s="72">
        <f>-Calcoli!G53*G49</f>
        <v>0</v>
      </c>
      <c r="H79" s="31"/>
      <c r="I79" s="72">
        <f>-Calcoli!I53*I49</f>
        <v>0</v>
      </c>
      <c r="J79" s="31"/>
      <c r="K79" s="72">
        <f>-Calcoli!K53*K49</f>
        <v>0</v>
      </c>
      <c r="L79" s="31"/>
      <c r="M79" s="72">
        <f>-Calcoli!M53*M49</f>
        <v>0</v>
      </c>
      <c r="N79" s="31"/>
      <c r="O79" s="72">
        <f>-Calcoli!O53*O49</f>
        <v>0</v>
      </c>
      <c r="P79" s="31"/>
      <c r="Q79" s="72">
        <f>-Calcoli!Q53*Q49</f>
        <v>0</v>
      </c>
      <c r="R79" s="31"/>
      <c r="S79" s="72">
        <f>-Calcoli!S53*S49</f>
        <v>0</v>
      </c>
      <c r="T79" s="31"/>
      <c r="U79" s="72">
        <f>-Calcoli!U53*U49</f>
        <v>0</v>
      </c>
      <c r="V79" s="31"/>
      <c r="W79" s="72">
        <f>-Calcoli!W53*W49</f>
        <v>0</v>
      </c>
      <c r="X79" s="71"/>
    </row>
    <row r="80" spans="2:24" s="23" customFormat="1" ht="14" outlineLevel="1" x14ac:dyDescent="0.3">
      <c r="B80" s="265"/>
      <c r="C80" s="243"/>
      <c r="D80" s="30"/>
      <c r="E80" s="31"/>
      <c r="F80" s="31"/>
      <c r="G80" s="31"/>
      <c r="H80" s="31"/>
      <c r="I80" s="31"/>
      <c r="J80" s="31"/>
      <c r="K80" s="31"/>
      <c r="L80" s="31"/>
      <c r="M80" s="31"/>
      <c r="N80" s="31"/>
      <c r="O80" s="31"/>
      <c r="P80" s="31"/>
      <c r="Q80" s="31"/>
      <c r="R80" s="31"/>
      <c r="S80" s="31"/>
      <c r="T80" s="31"/>
      <c r="U80" s="31"/>
      <c r="V80" s="31"/>
      <c r="W80" s="31"/>
      <c r="X80" s="71"/>
    </row>
    <row r="81" spans="2:24" s="23" customFormat="1" ht="19" customHeight="1" outlineLevel="1" x14ac:dyDescent="0.3">
      <c r="B81" s="267"/>
      <c r="C81" s="360" t="s">
        <v>228</v>
      </c>
      <c r="D81" s="40" t="str">
        <f>$E$12</f>
        <v/>
      </c>
      <c r="E81" s="73">
        <f>SUM(E$74:E$79)</f>
        <v>0</v>
      </c>
      <c r="F81" s="74"/>
      <c r="G81" s="73">
        <f>SUM(G$74:G$79)</f>
        <v>0</v>
      </c>
      <c r="H81" s="74"/>
      <c r="I81" s="73">
        <f>SUM(I$74:I$79)</f>
        <v>0</v>
      </c>
      <c r="J81" s="74"/>
      <c r="K81" s="73">
        <f>SUM(K$74:K$79)</f>
        <v>0</v>
      </c>
      <c r="L81" s="74"/>
      <c r="M81" s="73">
        <f>SUM(M$74:M$79)</f>
        <v>0</v>
      </c>
      <c r="N81" s="74"/>
      <c r="O81" s="73">
        <f>SUM(O$74:O$79)</f>
        <v>0</v>
      </c>
      <c r="P81" s="74"/>
      <c r="Q81" s="73">
        <f>SUM(Q$74:Q$79)</f>
        <v>0</v>
      </c>
      <c r="R81" s="74"/>
      <c r="S81" s="73">
        <f>SUM(S$74:S$79)</f>
        <v>0</v>
      </c>
      <c r="T81" s="74"/>
      <c r="U81" s="73">
        <f>SUM(U$74:U$79)</f>
        <v>0</v>
      </c>
      <c r="V81" s="74"/>
      <c r="W81" s="73">
        <f>SUM(W$74:W$79)</f>
        <v>0</v>
      </c>
      <c r="X81" s="71"/>
    </row>
    <row r="82" spans="2:24" s="23" customFormat="1" ht="14" outlineLevel="1" x14ac:dyDescent="0.3">
      <c r="B82" s="265"/>
      <c r="C82" s="111"/>
      <c r="D82" s="30"/>
      <c r="E82" s="74"/>
      <c r="F82" s="74"/>
      <c r="G82" s="74"/>
      <c r="H82" s="74"/>
      <c r="I82" s="74"/>
      <c r="J82" s="74"/>
      <c r="K82" s="74"/>
      <c r="L82" s="74"/>
      <c r="M82" s="74"/>
      <c r="N82" s="74"/>
      <c r="O82" s="74"/>
      <c r="P82" s="74"/>
      <c r="Q82" s="74"/>
      <c r="R82" s="74"/>
      <c r="S82" s="74"/>
      <c r="T82" s="74"/>
      <c r="U82" s="74"/>
      <c r="V82" s="74"/>
      <c r="W82" s="74"/>
      <c r="X82" s="71"/>
    </row>
    <row r="83" spans="2:24" s="23" customFormat="1" ht="19" customHeight="1" outlineLevel="1" x14ac:dyDescent="0.3">
      <c r="B83" s="268"/>
      <c r="C83" s="245" t="s">
        <v>180</v>
      </c>
      <c r="D83" s="30" t="s">
        <v>3</v>
      </c>
      <c r="E83" s="75">
        <f>SUM(Calcoli!E$22:E$23)*E$14*E$49</f>
        <v>0</v>
      </c>
      <c r="F83" s="74"/>
      <c r="G83" s="75">
        <f>SUM(Calcoli!G$22:G$23)*G$14*G$49</f>
        <v>0</v>
      </c>
      <c r="H83" s="74"/>
      <c r="I83" s="75">
        <f>SUM(Calcoli!I$22:I$23)*I$14*I$49</f>
        <v>0</v>
      </c>
      <c r="J83" s="74"/>
      <c r="K83" s="75">
        <f>SUM(Calcoli!K$22:K$23)*K$14*K$49</f>
        <v>0</v>
      </c>
      <c r="L83" s="74"/>
      <c r="M83" s="75">
        <f>SUM(Calcoli!M$22:M$23)*M$14*M$49</f>
        <v>0</v>
      </c>
      <c r="N83" s="74"/>
      <c r="O83" s="75">
        <f>SUM(Calcoli!O$22:O$23)*O$14*O$49</f>
        <v>0</v>
      </c>
      <c r="P83" s="74"/>
      <c r="Q83" s="75">
        <f>SUM(Calcoli!Q$22:Q$23)*Q$14*Q$49</f>
        <v>0</v>
      </c>
      <c r="R83" s="74"/>
      <c r="S83" s="75">
        <f>SUM(Calcoli!S$22:S$23)*S$14*S$49</f>
        <v>0</v>
      </c>
      <c r="T83" s="74"/>
      <c r="U83" s="75">
        <f>SUM(Calcoli!U$22:U$23)*U$14*U$49</f>
        <v>0</v>
      </c>
      <c r="V83" s="74"/>
      <c r="W83" s="75">
        <f>SUM(Calcoli!W$22:W$23)*W$14*W$49</f>
        <v>0</v>
      </c>
      <c r="X83" s="71"/>
    </row>
    <row r="84" spans="2:24" s="23" customFormat="1" ht="18" customHeight="1" outlineLevel="1" x14ac:dyDescent="0.3">
      <c r="B84" s="268"/>
      <c r="C84" s="245" t="s">
        <v>181</v>
      </c>
      <c r="D84" s="30" t="s">
        <v>4</v>
      </c>
      <c r="E84" s="296">
        <f>IF(E$41="",E$83*E$39,E$83*E$41)</f>
        <v>0</v>
      </c>
      <c r="F84" s="74"/>
      <c r="G84" s="296">
        <f>IF(G$41="",G$83*G$39,G$83*G$41)</f>
        <v>0</v>
      </c>
      <c r="H84" s="74"/>
      <c r="I84" s="296">
        <f>IF(I$41="",I$83*I$39,I$83*I$41)</f>
        <v>0</v>
      </c>
      <c r="J84" s="74"/>
      <c r="K84" s="296">
        <f>IF(K$41="",K$83*K$39,K$83*K$41)</f>
        <v>0</v>
      </c>
      <c r="L84" s="74"/>
      <c r="M84" s="296">
        <f>IF(M$41="",M$83*M$39,M$83*M$41)</f>
        <v>0</v>
      </c>
      <c r="N84" s="74"/>
      <c r="O84" s="296">
        <f>IF(O$41="",O$83*O$39,O$83*O$41)</f>
        <v>0</v>
      </c>
      <c r="P84" s="74"/>
      <c r="Q84" s="296">
        <f>IF(Q$41="",Q$83*Q$39,Q$83*Q$41)</f>
        <v>0</v>
      </c>
      <c r="R84" s="74"/>
      <c r="S84" s="296">
        <f>IF(S$41="",S$83*S$39,S$83*S$41)</f>
        <v>0</v>
      </c>
      <c r="T84" s="74"/>
      <c r="U84" s="296">
        <f>IF(U$41="",U$83*U$39,U$83*U$41)</f>
        <v>0</v>
      </c>
      <c r="V84" s="74"/>
      <c r="W84" s="296">
        <f>IF(W$41="",W$83*W$39,W$83*W$41)</f>
        <v>0</v>
      </c>
      <c r="X84" s="71"/>
    </row>
    <row r="85" spans="2:24" s="23" customFormat="1" ht="14" outlineLevel="1" x14ac:dyDescent="0.3">
      <c r="B85" s="265"/>
      <c r="C85" s="243"/>
      <c r="D85" s="30"/>
      <c r="E85" s="76"/>
      <c r="F85" s="31"/>
      <c r="G85" s="31"/>
      <c r="H85" s="31"/>
      <c r="I85" s="31"/>
      <c r="J85" s="31"/>
      <c r="K85" s="31"/>
      <c r="L85" s="31"/>
      <c r="M85" s="31"/>
      <c r="N85" s="31"/>
      <c r="O85" s="31"/>
      <c r="P85" s="31"/>
      <c r="Q85" s="31"/>
      <c r="R85" s="31"/>
      <c r="S85" s="31"/>
      <c r="T85" s="31"/>
      <c r="U85" s="31"/>
      <c r="V85" s="31"/>
      <c r="W85" s="31"/>
      <c r="X85" s="71"/>
    </row>
    <row r="86" spans="2:24" s="23" customFormat="1" ht="14" x14ac:dyDescent="0.3">
      <c r="B86" s="265"/>
      <c r="C86" s="243"/>
      <c r="D86" s="30"/>
      <c r="E86" s="76"/>
      <c r="F86" s="31"/>
      <c r="G86" s="31"/>
      <c r="H86" s="31"/>
      <c r="I86" s="31"/>
      <c r="J86" s="31"/>
      <c r="K86" s="31"/>
      <c r="L86" s="31"/>
      <c r="M86" s="31"/>
      <c r="N86" s="31"/>
      <c r="O86" s="31"/>
      <c r="P86" s="31"/>
      <c r="Q86" s="31"/>
      <c r="R86" s="31"/>
      <c r="S86" s="31"/>
      <c r="T86" s="31"/>
      <c r="U86" s="31"/>
      <c r="V86" s="31"/>
      <c r="W86" s="31"/>
      <c r="X86" s="71"/>
    </row>
    <row r="87" spans="2:24" s="23" customFormat="1" ht="14" outlineLevel="1" x14ac:dyDescent="0.3">
      <c r="B87" s="266"/>
      <c r="C87" s="357" t="s">
        <v>229</v>
      </c>
      <c r="D87" s="30" t="str">
        <f>$E$12</f>
        <v/>
      </c>
      <c r="E87" s="72">
        <f t="shared" ref="E87:E92" si="10">SUM(E74:X74)</f>
        <v>0</v>
      </c>
      <c r="F87" s="31"/>
      <c r="G87" s="310"/>
      <c r="H87" s="310"/>
      <c r="I87" s="310"/>
      <c r="J87" s="310"/>
      <c r="K87" s="310"/>
      <c r="L87" s="310"/>
      <c r="M87" s="310"/>
      <c r="N87" s="310"/>
      <c r="O87" s="310"/>
      <c r="P87" s="310"/>
      <c r="Q87" s="310"/>
      <c r="R87" s="310"/>
      <c r="S87" s="310"/>
      <c r="T87" s="310"/>
      <c r="U87" s="310"/>
      <c r="V87" s="310"/>
      <c r="W87" s="310"/>
      <c r="X87" s="71"/>
    </row>
    <row r="88" spans="2:24" s="23" customFormat="1" ht="14" outlineLevel="1" x14ac:dyDescent="0.3">
      <c r="B88" s="266"/>
      <c r="C88" s="357" t="s">
        <v>230</v>
      </c>
      <c r="D88" s="30" t="str">
        <f t="shared" ref="D88:D92" si="11">$E$12</f>
        <v/>
      </c>
      <c r="E88" s="72">
        <f t="shared" si="10"/>
        <v>0</v>
      </c>
      <c r="F88" s="31"/>
      <c r="G88" s="310"/>
      <c r="H88" s="310"/>
      <c r="I88" s="310"/>
      <c r="J88" s="310"/>
      <c r="K88" s="310"/>
      <c r="L88" s="310"/>
      <c r="M88" s="310"/>
      <c r="N88" s="310"/>
      <c r="O88" s="310"/>
      <c r="P88" s="310"/>
      <c r="Q88" s="310"/>
      <c r="R88" s="310"/>
      <c r="S88" s="310"/>
      <c r="T88" s="310"/>
      <c r="U88" s="310"/>
      <c r="V88" s="310"/>
      <c r="W88" s="310"/>
      <c r="X88" s="71"/>
    </row>
    <row r="89" spans="2:24" s="23" customFormat="1" ht="14" outlineLevel="1" x14ac:dyDescent="0.3">
      <c r="B89" s="266"/>
      <c r="C89" s="357" t="s">
        <v>231</v>
      </c>
      <c r="D89" s="30" t="str">
        <f t="shared" si="11"/>
        <v/>
      </c>
      <c r="E89" s="72">
        <f t="shared" si="10"/>
        <v>0</v>
      </c>
      <c r="F89" s="31"/>
      <c r="G89" s="310"/>
      <c r="H89" s="310"/>
      <c r="I89" s="310"/>
      <c r="J89" s="310"/>
      <c r="K89" s="310"/>
      <c r="L89" s="310"/>
      <c r="M89" s="310"/>
      <c r="N89" s="310"/>
      <c r="O89" s="310"/>
      <c r="P89" s="310"/>
      <c r="Q89" s="310"/>
      <c r="R89" s="310"/>
      <c r="S89" s="310"/>
      <c r="T89" s="310"/>
      <c r="U89" s="310"/>
      <c r="V89" s="310"/>
      <c r="W89" s="310"/>
      <c r="X89" s="71"/>
    </row>
    <row r="90" spans="2:24" s="23" customFormat="1" ht="14" outlineLevel="1" x14ac:dyDescent="0.3">
      <c r="B90" s="266"/>
      <c r="C90" s="357" t="s">
        <v>147</v>
      </c>
      <c r="D90" s="30" t="str">
        <f t="shared" si="11"/>
        <v/>
      </c>
      <c r="E90" s="72">
        <f t="shared" si="10"/>
        <v>0</v>
      </c>
      <c r="F90" s="31"/>
      <c r="G90" s="310"/>
      <c r="H90" s="310"/>
      <c r="I90" s="310"/>
      <c r="J90" s="310"/>
      <c r="K90" s="310"/>
      <c r="L90" s="310"/>
      <c r="M90" s="310"/>
      <c r="N90" s="310"/>
      <c r="O90" s="310"/>
      <c r="P90" s="310"/>
      <c r="Q90" s="310"/>
      <c r="R90" s="310"/>
      <c r="S90" s="310"/>
      <c r="T90" s="310"/>
      <c r="U90" s="310"/>
      <c r="V90" s="310"/>
      <c r="W90" s="310"/>
      <c r="X90" s="71"/>
    </row>
    <row r="91" spans="2:24" s="23" customFormat="1" ht="14" outlineLevel="1" x14ac:dyDescent="0.3">
      <c r="B91" s="266"/>
      <c r="C91" s="357" t="s">
        <v>149</v>
      </c>
      <c r="D91" s="30" t="str">
        <f t="shared" si="11"/>
        <v/>
      </c>
      <c r="E91" s="72">
        <f t="shared" si="10"/>
        <v>0</v>
      </c>
      <c r="F91" s="31"/>
      <c r="G91" s="310"/>
      <c r="H91" s="310"/>
      <c r="I91" s="310"/>
      <c r="J91" s="310"/>
      <c r="K91" s="310"/>
      <c r="L91" s="310"/>
      <c r="M91" s="310"/>
      <c r="N91" s="310"/>
      <c r="O91" s="310"/>
      <c r="P91" s="310"/>
      <c r="Q91" s="310"/>
      <c r="R91" s="310"/>
      <c r="S91" s="310"/>
      <c r="T91" s="310"/>
      <c r="U91" s="310"/>
      <c r="V91" s="310"/>
      <c r="W91" s="310"/>
      <c r="X91" s="71"/>
    </row>
    <row r="92" spans="2:24" s="23" customFormat="1" ht="14" outlineLevel="1" x14ac:dyDescent="0.3">
      <c r="B92" s="266"/>
      <c r="C92" s="357" t="s">
        <v>151</v>
      </c>
      <c r="D92" s="30" t="str">
        <f t="shared" si="11"/>
        <v/>
      </c>
      <c r="E92" s="72">
        <f t="shared" si="10"/>
        <v>0</v>
      </c>
      <c r="F92" s="31"/>
      <c r="G92" s="310"/>
      <c r="H92" s="310"/>
      <c r="I92" s="310"/>
      <c r="J92" s="310"/>
      <c r="K92" s="310"/>
      <c r="L92" s="310"/>
      <c r="M92" s="310"/>
      <c r="N92" s="310"/>
      <c r="O92" s="310"/>
      <c r="P92" s="310"/>
      <c r="Q92" s="310"/>
      <c r="R92" s="310"/>
      <c r="S92" s="310"/>
      <c r="T92" s="310"/>
      <c r="U92" s="310"/>
      <c r="V92" s="310"/>
      <c r="W92" s="310"/>
      <c r="X92" s="71"/>
    </row>
    <row r="93" spans="2:24" s="23" customFormat="1" ht="14" outlineLevel="1" x14ac:dyDescent="0.3">
      <c r="B93" s="265"/>
      <c r="C93" s="243"/>
      <c r="D93" s="30"/>
      <c r="E93" s="31"/>
      <c r="F93" s="31"/>
      <c r="G93" s="310"/>
      <c r="H93" s="310"/>
      <c r="I93" s="310"/>
      <c r="J93" s="310"/>
      <c r="K93" s="310"/>
      <c r="L93" s="310"/>
      <c r="M93" s="310"/>
      <c r="N93" s="310"/>
      <c r="O93" s="310"/>
      <c r="P93" s="310"/>
      <c r="Q93" s="310"/>
      <c r="R93" s="310"/>
      <c r="S93" s="310"/>
      <c r="T93" s="310"/>
      <c r="U93" s="310"/>
      <c r="V93" s="310"/>
      <c r="W93" s="310"/>
      <c r="X93" s="71"/>
    </row>
    <row r="94" spans="2:24" s="23" customFormat="1" ht="19" customHeight="1" outlineLevel="1" x14ac:dyDescent="0.3">
      <c r="B94" s="267"/>
      <c r="C94" s="360" t="s">
        <v>153</v>
      </c>
      <c r="D94" s="30" t="str">
        <f>$E$12</f>
        <v/>
      </c>
      <c r="E94" s="311">
        <f>SUM(E81:X81)</f>
        <v>0</v>
      </c>
      <c r="F94" s="31"/>
      <c r="G94" s="312"/>
      <c r="H94" s="312"/>
      <c r="I94" s="312"/>
      <c r="J94" s="312"/>
      <c r="K94" s="312"/>
      <c r="L94" s="312"/>
      <c r="M94" s="312"/>
      <c r="N94" s="312"/>
      <c r="O94" s="312"/>
      <c r="P94" s="312"/>
      <c r="Q94" s="312"/>
      <c r="R94" s="312"/>
      <c r="S94" s="312"/>
      <c r="T94" s="312"/>
      <c r="U94" s="312"/>
      <c r="V94" s="312"/>
      <c r="W94" s="312"/>
      <c r="X94" s="71"/>
    </row>
    <row r="95" spans="2:24" s="23" customFormat="1" ht="14" outlineLevel="1" x14ac:dyDescent="0.3">
      <c r="B95" s="265"/>
      <c r="C95" s="111"/>
      <c r="D95" s="30"/>
      <c r="E95" s="74"/>
      <c r="F95" s="31"/>
      <c r="G95" s="312"/>
      <c r="H95" s="312"/>
      <c r="I95" s="312"/>
      <c r="J95" s="312"/>
      <c r="K95" s="312"/>
      <c r="L95" s="312"/>
      <c r="M95" s="312"/>
      <c r="N95" s="312"/>
      <c r="O95" s="312"/>
      <c r="P95" s="312"/>
      <c r="Q95" s="312"/>
      <c r="R95" s="312"/>
      <c r="S95" s="312"/>
      <c r="T95" s="312"/>
      <c r="U95" s="312"/>
      <c r="V95" s="312"/>
      <c r="W95" s="312"/>
      <c r="X95" s="71"/>
    </row>
    <row r="96" spans="2:24" s="23" customFormat="1" ht="19" customHeight="1" outlineLevel="1" x14ac:dyDescent="0.3">
      <c r="B96" s="268"/>
      <c r="C96" s="361" t="s">
        <v>155</v>
      </c>
      <c r="D96" s="30" t="s">
        <v>3</v>
      </c>
      <c r="E96" s="313">
        <f>SUM(E83:X83)</f>
        <v>0</v>
      </c>
      <c r="F96" s="31"/>
      <c r="G96" s="312"/>
      <c r="H96" s="312"/>
      <c r="I96" s="312"/>
      <c r="J96" s="312"/>
      <c r="K96" s="312"/>
      <c r="L96" s="312"/>
      <c r="M96" s="312"/>
      <c r="N96" s="312"/>
      <c r="O96" s="312"/>
      <c r="P96" s="312"/>
      <c r="Q96" s="312"/>
      <c r="R96" s="312"/>
      <c r="S96" s="312"/>
      <c r="T96" s="312"/>
      <c r="U96" s="312"/>
      <c r="V96" s="312"/>
      <c r="W96" s="312"/>
      <c r="X96" s="71"/>
    </row>
    <row r="97" spans="2:24" s="23" customFormat="1" ht="18" customHeight="1" outlineLevel="1" x14ac:dyDescent="0.3">
      <c r="B97" s="268"/>
      <c r="C97" s="362" t="s">
        <v>232</v>
      </c>
      <c r="D97" s="30" t="s">
        <v>4</v>
      </c>
      <c r="E97" s="313">
        <f>SUM(E84:X84)</f>
        <v>0</v>
      </c>
      <c r="F97" s="31"/>
      <c r="G97" s="312"/>
      <c r="H97" s="312"/>
      <c r="I97" s="312"/>
      <c r="J97" s="312"/>
      <c r="K97" s="312"/>
      <c r="L97" s="312"/>
      <c r="M97" s="312"/>
      <c r="N97" s="312"/>
      <c r="O97" s="312"/>
      <c r="P97" s="312"/>
      <c r="Q97" s="312"/>
      <c r="R97" s="312"/>
      <c r="S97" s="312"/>
      <c r="T97" s="312"/>
      <c r="U97" s="312"/>
      <c r="V97" s="312"/>
      <c r="W97" s="312"/>
      <c r="X97" s="71"/>
    </row>
    <row r="98" spans="2:24" ht="14.15" customHeight="1" x14ac:dyDescent="0.3">
      <c r="B98" s="269"/>
      <c r="C98" s="270"/>
      <c r="D98" s="77"/>
      <c r="E98" s="78"/>
      <c r="F98" s="78"/>
      <c r="G98" s="78"/>
      <c r="H98" s="78"/>
      <c r="I98" s="78"/>
      <c r="J98" s="78"/>
      <c r="K98" s="78"/>
      <c r="L98" s="78"/>
      <c r="M98" s="78"/>
      <c r="N98" s="78"/>
      <c r="O98" s="78"/>
      <c r="P98" s="78"/>
      <c r="Q98" s="78"/>
      <c r="R98" s="78"/>
      <c r="S98" s="78"/>
      <c r="T98" s="78"/>
      <c r="U98" s="78"/>
      <c r="V98" s="78"/>
      <c r="W98" s="78"/>
      <c r="X98" s="79"/>
    </row>
  </sheetData>
  <conditionalFormatting sqref="E14">
    <cfRule type="expression" dxfId="201" priority="85">
      <formula>$E$14=""</formula>
    </cfRule>
    <cfRule type="expression" dxfId="200" priority="92">
      <formula>$E$14&lt;$E$13</formula>
    </cfRule>
    <cfRule type="expression" dxfId="199" priority="94">
      <formula>$E$14&gt;10</formula>
    </cfRule>
  </conditionalFormatting>
  <pageMargins left="0.59027777777777801" right="0.59027777777777801" top="0.39374999999999999" bottom="0.78749999999999998"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74" id="{125F6EE0-1E5D-D946-A282-183074FCCE2A}">
            <xm:f>E$7=Dati_di_Riferimento!$H$15</xm:f>
            <x14:dxf>
              <font>
                <color auto="1"/>
              </font>
              <fill>
                <patternFill>
                  <bgColor theme="1" tint="0.499984740745262"/>
                </patternFill>
              </fill>
            </x14:dxf>
          </x14:cfRule>
          <xm:sqref>E29:E32 E58 E60:E63 K60:K63 I60:I63 G60:G63 W60:W63 M60:M63 Q60:Q63 S60:S63 U60:U63 O60:O63</xm:sqref>
        </x14:conditionalFormatting>
        <x14:conditionalFormatting xmlns:xm="http://schemas.microsoft.com/office/excel/2006/main">
          <x14:cfRule type="expression" priority="502" id="{C038A1FB-B64A-AC44-9695-1E881D751E1A}">
            <xm:f>E$7&lt;&gt;Dati_di_Riferimento!$H$15</xm:f>
            <x14:dxf>
              <font>
                <color theme="1"/>
              </font>
              <fill>
                <patternFill>
                  <bgColor theme="1" tint="0.499984740745262"/>
                </patternFill>
              </fill>
            </x14:dxf>
          </x14:cfRule>
          <xm:sqref>E35:E36 E66 E68:E69</xm:sqref>
        </x14:conditionalFormatting>
        <x14:conditionalFormatting xmlns:xm="http://schemas.microsoft.com/office/excel/2006/main">
          <x14:cfRule type="expression" priority="370" id="{A4EEDF67-EB39-A448-AD36-51D672F52A05}">
            <xm:f>E$27=Dati_di_Riferimento!$O$6</xm:f>
            <x14:dxf>
              <font>
                <color auto="1"/>
              </font>
              <fill>
                <patternFill>
                  <bgColor theme="1" tint="0.499984740745262"/>
                </patternFill>
              </fill>
            </x14:dxf>
          </x14:cfRule>
          <xm:sqref>E58 E66 K66 I66 G66 W66 M66 Q66 S66 U66 O66</xm:sqref>
        </x14:conditionalFormatting>
        <x14:conditionalFormatting xmlns:xm="http://schemas.microsoft.com/office/excel/2006/main">
          <x14:cfRule type="expression" priority="196" id="{63D44349-7840-E441-B93B-E1C90696BECC}">
            <xm:f>K$27=Dati_di_Riferimento!$O$6</xm:f>
            <x14:dxf>
              <font>
                <color auto="1"/>
              </font>
              <fill>
                <patternFill>
                  <bgColor theme="1" tint="0.499984740745262"/>
                </patternFill>
              </fill>
            </x14:dxf>
          </x14:cfRule>
          <xm:sqref>K58</xm:sqref>
        </x14:conditionalFormatting>
        <x14:conditionalFormatting xmlns:xm="http://schemas.microsoft.com/office/excel/2006/main">
          <x14:cfRule type="expression" priority="199" id="{243B1376-EF34-744F-8545-2C061260F68C}">
            <xm:f>K$7=Dati_di_Riferimento!$H$15</xm:f>
            <x14:dxf>
              <font>
                <color auto="1"/>
              </font>
              <fill>
                <patternFill>
                  <bgColor theme="1" tint="0.499984740745262"/>
                </patternFill>
              </fill>
            </x14:dxf>
          </x14:cfRule>
          <xm:sqref>K58</xm:sqref>
        </x14:conditionalFormatting>
        <x14:conditionalFormatting xmlns:xm="http://schemas.microsoft.com/office/excel/2006/main">
          <x14:cfRule type="expression" priority="200" id="{279685CE-651D-4E47-9D05-38F8E6D2E989}">
            <xm:f>I$27=Dati_di_Riferimento!$O$6</xm:f>
            <x14:dxf>
              <font>
                <color auto="1"/>
              </font>
              <fill>
                <patternFill>
                  <bgColor theme="1" tint="0.499984740745262"/>
                </patternFill>
              </fill>
            </x14:dxf>
          </x14:cfRule>
          <xm:sqref>I58</xm:sqref>
        </x14:conditionalFormatting>
        <x14:conditionalFormatting xmlns:xm="http://schemas.microsoft.com/office/excel/2006/main">
          <x14:cfRule type="expression" priority="203" id="{90871AFA-6954-F444-BEAB-80131A781E8A}">
            <xm:f>I$7=Dati_di_Riferimento!$H$15</xm:f>
            <x14:dxf>
              <font>
                <color auto="1"/>
              </font>
              <fill>
                <patternFill>
                  <bgColor theme="1" tint="0.499984740745262"/>
                </patternFill>
              </fill>
            </x14:dxf>
          </x14:cfRule>
          <xm:sqref>I58</xm:sqref>
        </x14:conditionalFormatting>
        <x14:conditionalFormatting xmlns:xm="http://schemas.microsoft.com/office/excel/2006/main">
          <x14:cfRule type="expression" priority="208" id="{EF472028-E4C5-F843-B7AD-E46A16CB8BCE}">
            <xm:f>G$27=Dati_di_Riferimento!$O$6</xm:f>
            <x14:dxf>
              <font>
                <color auto="1"/>
              </font>
              <fill>
                <patternFill>
                  <bgColor theme="1" tint="0.499984740745262"/>
                </patternFill>
              </fill>
            </x14:dxf>
          </x14:cfRule>
          <xm:sqref>G58</xm:sqref>
        </x14:conditionalFormatting>
        <x14:conditionalFormatting xmlns:xm="http://schemas.microsoft.com/office/excel/2006/main">
          <x14:cfRule type="expression" priority="211" id="{153BE9AB-B6C3-1444-827D-98306CE0FAAC}">
            <xm:f>G$7=Dati_di_Riferimento!$H$15</xm:f>
            <x14:dxf>
              <font>
                <color auto="1"/>
              </font>
              <fill>
                <patternFill>
                  <bgColor theme="1" tint="0.499984740745262"/>
                </patternFill>
              </fill>
            </x14:dxf>
          </x14:cfRule>
          <xm:sqref>G58</xm:sqref>
        </x14:conditionalFormatting>
        <x14:conditionalFormatting xmlns:xm="http://schemas.microsoft.com/office/excel/2006/main">
          <x14:cfRule type="expression" priority="175" id="{FC5E4D19-20DF-3A44-BC98-91793A361A1A}">
            <xm:f>W$7=Dati_di_Riferimento!$H$15</xm:f>
            <x14:dxf>
              <font>
                <color auto="1"/>
              </font>
              <fill>
                <patternFill>
                  <bgColor theme="1" tint="0.499984740745262"/>
                </patternFill>
              </fill>
            </x14:dxf>
          </x14:cfRule>
          <xm:sqref>W58</xm:sqref>
        </x14:conditionalFormatting>
        <x14:conditionalFormatting xmlns:xm="http://schemas.microsoft.com/office/excel/2006/main">
          <x14:cfRule type="expression" priority="172" id="{F2E96B0A-0562-5944-9668-3AE25B3B09EE}">
            <xm:f>W$27=Dati_di_Riferimento!$O$6</xm:f>
            <x14:dxf>
              <font>
                <color auto="1"/>
              </font>
              <fill>
                <patternFill>
                  <bgColor theme="1" tint="0.499984740745262"/>
                </patternFill>
              </fill>
            </x14:dxf>
          </x14:cfRule>
          <xm:sqref>W58</xm:sqref>
        </x14:conditionalFormatting>
        <x14:conditionalFormatting xmlns:xm="http://schemas.microsoft.com/office/excel/2006/main">
          <x14:cfRule type="expression" priority="195" id="{9F348D24-72CA-3841-B951-ED830BA60E6F}">
            <xm:f>M$7=Dati_di_Riferimento!$H$15</xm:f>
            <x14:dxf>
              <font>
                <color auto="1"/>
              </font>
              <fill>
                <patternFill>
                  <bgColor theme="1" tint="0.499984740745262"/>
                </patternFill>
              </fill>
            </x14:dxf>
          </x14:cfRule>
          <xm:sqref>M58</xm:sqref>
        </x14:conditionalFormatting>
        <x14:conditionalFormatting xmlns:xm="http://schemas.microsoft.com/office/excel/2006/main">
          <x14:cfRule type="expression" priority="192" id="{6B8263FC-3041-0641-A6AB-F3E6FD1696F5}">
            <xm:f>M$27=Dati_di_Riferimento!$O$6</xm:f>
            <x14:dxf>
              <font>
                <color auto="1"/>
              </font>
              <fill>
                <patternFill>
                  <bgColor theme="1" tint="0.499984740745262"/>
                </patternFill>
              </fill>
            </x14:dxf>
          </x14:cfRule>
          <xm:sqref>M58</xm:sqref>
        </x14:conditionalFormatting>
        <x14:conditionalFormatting xmlns:xm="http://schemas.microsoft.com/office/excel/2006/main">
          <x14:cfRule type="expression" priority="187" id="{56B99660-6369-BC40-99DB-4EB6A66EE8B6}">
            <xm:f>Q$7=Dati_di_Riferimento!$H$15</xm:f>
            <x14:dxf>
              <font>
                <color auto="1"/>
              </font>
              <fill>
                <patternFill>
                  <bgColor theme="1" tint="0.499984740745262"/>
                </patternFill>
              </fill>
            </x14:dxf>
          </x14:cfRule>
          <xm:sqref>Q58</xm:sqref>
        </x14:conditionalFormatting>
        <x14:conditionalFormatting xmlns:xm="http://schemas.microsoft.com/office/excel/2006/main">
          <x14:cfRule type="expression" priority="184" id="{DC1D133B-90E2-D347-B91D-B38BCF75EAD8}">
            <xm:f>Q$27=Dati_di_Riferimento!$O$6</xm:f>
            <x14:dxf>
              <font>
                <color auto="1"/>
              </font>
              <fill>
                <patternFill>
                  <bgColor theme="1" tint="0.499984740745262"/>
                </patternFill>
              </fill>
            </x14:dxf>
          </x14:cfRule>
          <xm:sqref>Q58</xm:sqref>
        </x14:conditionalFormatting>
        <x14:conditionalFormatting xmlns:xm="http://schemas.microsoft.com/office/excel/2006/main">
          <x14:cfRule type="expression" priority="183" id="{D95115BD-1087-2E4B-80FF-61829D345C90}">
            <xm:f>S$7=Dati_di_Riferimento!$H$15</xm:f>
            <x14:dxf>
              <font>
                <color auto="1"/>
              </font>
              <fill>
                <patternFill>
                  <bgColor theme="1" tint="0.499984740745262"/>
                </patternFill>
              </fill>
            </x14:dxf>
          </x14:cfRule>
          <xm:sqref>S58</xm:sqref>
        </x14:conditionalFormatting>
        <x14:conditionalFormatting xmlns:xm="http://schemas.microsoft.com/office/excel/2006/main">
          <x14:cfRule type="expression" priority="180" id="{A109516D-03D2-A949-A238-C577665C7BEC}">
            <xm:f>S$27=Dati_di_Riferimento!$O$6</xm:f>
            <x14:dxf>
              <font>
                <color auto="1"/>
              </font>
              <fill>
                <patternFill>
                  <bgColor theme="1" tint="0.499984740745262"/>
                </patternFill>
              </fill>
            </x14:dxf>
          </x14:cfRule>
          <xm:sqref>S58</xm:sqref>
        </x14:conditionalFormatting>
        <x14:conditionalFormatting xmlns:xm="http://schemas.microsoft.com/office/excel/2006/main">
          <x14:cfRule type="expression" priority="179" id="{4D8958C2-F63F-684A-BB41-FEC4A922E9FF}">
            <xm:f>U$7=Dati_di_Riferimento!$H$15</xm:f>
            <x14:dxf>
              <font>
                <color auto="1"/>
              </font>
              <fill>
                <patternFill>
                  <bgColor theme="1" tint="0.499984740745262"/>
                </patternFill>
              </fill>
            </x14:dxf>
          </x14:cfRule>
          <xm:sqref>U58</xm:sqref>
        </x14:conditionalFormatting>
        <x14:conditionalFormatting xmlns:xm="http://schemas.microsoft.com/office/excel/2006/main">
          <x14:cfRule type="expression" priority="176" id="{D912B03D-F139-E543-BB1F-DA1B90124D02}">
            <xm:f>U$27=Dati_di_Riferimento!$O$6</xm:f>
            <x14:dxf>
              <font>
                <color auto="1"/>
              </font>
              <fill>
                <patternFill>
                  <bgColor theme="1" tint="0.499984740745262"/>
                </patternFill>
              </fill>
            </x14:dxf>
          </x14:cfRule>
          <xm:sqref>U58</xm:sqref>
        </x14:conditionalFormatting>
        <x14:conditionalFormatting xmlns:xm="http://schemas.microsoft.com/office/excel/2006/main">
          <x14:cfRule type="expression" priority="165" id="{8EF97EF7-1181-3942-AD4A-4D3E47F18D62}">
            <xm:f>O$7=Dati_di_Riferimento!$H$15</xm:f>
            <x14:dxf>
              <font>
                <color auto="1"/>
              </font>
              <fill>
                <patternFill>
                  <bgColor theme="1" tint="0.499984740745262"/>
                </patternFill>
              </fill>
            </x14:dxf>
          </x14:cfRule>
          <xm:sqref>O58</xm:sqref>
        </x14:conditionalFormatting>
        <x14:conditionalFormatting xmlns:xm="http://schemas.microsoft.com/office/excel/2006/main">
          <x14:cfRule type="expression" priority="162" id="{23D3B0FE-B2D7-0C40-BDDC-26969F053B35}">
            <xm:f>O$27=Dati_di_Riferimento!$O$6</xm:f>
            <x14:dxf>
              <font>
                <color auto="1"/>
              </font>
              <fill>
                <patternFill>
                  <bgColor theme="1" tint="0.499984740745262"/>
                </patternFill>
              </fill>
            </x14:dxf>
          </x14:cfRule>
          <xm:sqref>O58</xm:sqref>
        </x14:conditionalFormatting>
        <x14:conditionalFormatting xmlns:xm="http://schemas.microsoft.com/office/excel/2006/main">
          <x14:cfRule type="expression" priority="372" id="{F005B54C-D0FF-2748-90F2-9F16E494835D}">
            <xm:f>E$7=Dati_di_Riferimento!$H$5</xm:f>
            <x14:dxf>
              <font>
                <color auto="1"/>
              </font>
              <fill>
                <patternFill patternType="solid">
                  <bgColor rgb="FFD9D9D9"/>
                </patternFill>
              </fill>
            </x14:dxf>
          </x14:cfRule>
          <xm:sqref>E66 E68:E69</xm:sqref>
        </x14:conditionalFormatting>
        <x14:conditionalFormatting xmlns:xm="http://schemas.microsoft.com/office/excel/2006/main">
          <x14:cfRule type="expression" priority="161" id="{8EFDB2B2-E3C1-3A4B-801E-4CF7654E7F69}">
            <xm:f>G$7=Dati_di_Riferimento!$H$15</xm:f>
            <x14:dxf>
              <font>
                <color auto="1"/>
              </font>
              <fill>
                <patternFill>
                  <bgColor theme="1" tint="0.499984740745262"/>
                </patternFill>
              </fill>
            </x14:dxf>
          </x14:cfRule>
          <xm:sqref>G29:G32</xm:sqref>
        </x14:conditionalFormatting>
        <x14:conditionalFormatting xmlns:xm="http://schemas.microsoft.com/office/excel/2006/main">
          <x14:cfRule type="expression" priority="157" id="{CD1CBE7B-FC25-0546-B392-F1B2BCC3419B}">
            <xm:f>I$7=Dati_di_Riferimento!$H$15</xm:f>
            <x14:dxf>
              <font>
                <color auto="1"/>
              </font>
              <fill>
                <patternFill>
                  <bgColor theme="1" tint="0.499984740745262"/>
                </patternFill>
              </fill>
            </x14:dxf>
          </x14:cfRule>
          <xm:sqref>I29:I32</xm:sqref>
        </x14:conditionalFormatting>
        <x14:conditionalFormatting xmlns:xm="http://schemas.microsoft.com/office/excel/2006/main">
          <x14:cfRule type="expression" priority="153" id="{96687473-220C-7843-BC17-35A1C7EDDCF3}">
            <xm:f>K$7=Dati_di_Riferimento!$H$15</xm:f>
            <x14:dxf>
              <font>
                <color auto="1"/>
              </font>
              <fill>
                <patternFill>
                  <bgColor theme="1" tint="0.499984740745262"/>
                </patternFill>
              </fill>
            </x14:dxf>
          </x14:cfRule>
          <xm:sqref>K29:K32</xm:sqref>
        </x14:conditionalFormatting>
        <x14:conditionalFormatting xmlns:xm="http://schemas.microsoft.com/office/excel/2006/main">
          <x14:cfRule type="expression" priority="149" id="{DACC99C7-06C9-554C-A795-59CC37F473A2}">
            <xm:f>M$7=Dati_di_Riferimento!$H$15</xm:f>
            <x14:dxf>
              <font>
                <color auto="1"/>
              </font>
              <fill>
                <patternFill>
                  <bgColor theme="1" tint="0.499984740745262"/>
                </patternFill>
              </fill>
            </x14:dxf>
          </x14:cfRule>
          <xm:sqref>M29:M32</xm:sqref>
        </x14:conditionalFormatting>
        <x14:conditionalFormatting xmlns:xm="http://schemas.microsoft.com/office/excel/2006/main">
          <x14:cfRule type="expression" priority="145" id="{E7D173F9-378D-DC42-AE86-D211955B786A}">
            <xm:f>O$7=Dati_di_Riferimento!$H$15</xm:f>
            <x14:dxf>
              <font>
                <color auto="1"/>
              </font>
              <fill>
                <patternFill>
                  <bgColor theme="1" tint="0.499984740745262"/>
                </patternFill>
              </fill>
            </x14:dxf>
          </x14:cfRule>
          <xm:sqref>O29:O32</xm:sqref>
        </x14:conditionalFormatting>
        <x14:conditionalFormatting xmlns:xm="http://schemas.microsoft.com/office/excel/2006/main">
          <x14:cfRule type="expression" priority="133" id="{98434D0E-FCE1-D24D-984F-7F6426BDE092}">
            <xm:f>U$7=Dati_di_Riferimento!$H$15</xm:f>
            <x14:dxf>
              <font>
                <color auto="1"/>
              </font>
              <fill>
                <patternFill>
                  <bgColor theme="1" tint="0.499984740745262"/>
                </patternFill>
              </fill>
            </x14:dxf>
          </x14:cfRule>
          <xm:sqref>U29:U32</xm:sqref>
        </x14:conditionalFormatting>
        <x14:conditionalFormatting xmlns:xm="http://schemas.microsoft.com/office/excel/2006/main">
          <x14:cfRule type="expression" priority="129" id="{58FF6314-F6DF-F048-A788-F8FE78A4FBFF}">
            <xm:f>W$7=Dati_di_Riferimento!$H$15</xm:f>
            <x14:dxf>
              <font>
                <color auto="1"/>
              </font>
              <fill>
                <patternFill>
                  <bgColor theme="1" tint="0.499984740745262"/>
                </patternFill>
              </fill>
            </x14:dxf>
          </x14:cfRule>
          <xm:sqref>W29:W32</xm:sqref>
        </x14:conditionalFormatting>
        <x14:conditionalFormatting xmlns:xm="http://schemas.microsoft.com/office/excel/2006/main">
          <x14:cfRule type="expression" priority="121" id="{50836D14-56D0-44F2-84D0-3CB0FA90E76E}">
            <xm:f>G$7&lt;&gt;Dati_di_Riferimento!$H$15</xm:f>
            <x14:dxf>
              <font>
                <color theme="1"/>
              </font>
              <fill>
                <patternFill>
                  <bgColor theme="1" tint="0.499984740745262"/>
                </patternFill>
              </fill>
            </x14:dxf>
          </x14:cfRule>
          <xm:sqref>G35:G36</xm:sqref>
        </x14:conditionalFormatting>
        <x14:conditionalFormatting xmlns:xm="http://schemas.microsoft.com/office/excel/2006/main">
          <x14:cfRule type="expression" priority="117" id="{CF7D1E0B-B70D-412A-B670-33C2A6A4CBB9}">
            <xm:f>I$7&lt;&gt;Dati_di_Riferimento!$H$15</xm:f>
            <x14:dxf>
              <font>
                <color theme="1"/>
              </font>
              <fill>
                <patternFill>
                  <bgColor theme="1" tint="0.499984740745262"/>
                </patternFill>
              </fill>
            </x14:dxf>
          </x14:cfRule>
          <xm:sqref>I35:I36</xm:sqref>
        </x14:conditionalFormatting>
        <x14:conditionalFormatting xmlns:xm="http://schemas.microsoft.com/office/excel/2006/main">
          <x14:cfRule type="expression" priority="114" id="{256E6C47-2059-480A-A63A-0F00EC905E13}">
            <xm:f>K$7&lt;&gt;Dati_di_Riferimento!$H$15</xm:f>
            <x14:dxf>
              <font>
                <color theme="1"/>
              </font>
              <fill>
                <patternFill>
                  <bgColor theme="1" tint="0.499984740745262"/>
                </patternFill>
              </fill>
            </x14:dxf>
          </x14:cfRule>
          <xm:sqref>K35:K36</xm:sqref>
        </x14:conditionalFormatting>
        <x14:conditionalFormatting xmlns:xm="http://schemas.microsoft.com/office/excel/2006/main">
          <x14:cfRule type="expression" priority="111" id="{011CCEA7-EB24-49E8-8FB6-3A327247B73E}">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108" id="{A1C44BE7-D602-4B28-9B1A-0AE4799B62BB}">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105" id="{43DA8548-252A-4B0F-A859-65F9F8ED872A}">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102" id="{82DCE2CC-A6B6-4A70-94F4-6D517F9D794B}">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99" id="{FFF1E0E0-9DCF-4F96-8A69-CEEBFF6AC52D}">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96" id="{3DD44352-77CF-423B-B943-EE5941E68842}">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91" id="{136AD97F-7E04-2849-9A3C-B3F9C63E5A40}">
            <xm:f>Q$7=Dati_di_Riferimento!$H$15</xm:f>
            <x14:dxf>
              <font>
                <color auto="1"/>
              </font>
              <fill>
                <patternFill>
                  <bgColor theme="1" tint="0.499984740745262"/>
                </patternFill>
              </fill>
            </x14:dxf>
          </x14:cfRule>
          <xm:sqref>Q29:Q32</xm:sqref>
        </x14:conditionalFormatting>
        <x14:conditionalFormatting xmlns:xm="http://schemas.microsoft.com/office/excel/2006/main">
          <x14:cfRule type="expression" priority="88" id="{6EFE91FF-3137-BD48-8370-DDD3C19441B2}">
            <xm:f>S$7=Dati_di_Riferimento!$H$15</xm:f>
            <x14:dxf>
              <font>
                <color auto="1"/>
              </font>
              <fill>
                <patternFill>
                  <bgColor theme="1" tint="0.499984740745262"/>
                </patternFill>
              </fill>
            </x14:dxf>
          </x14:cfRule>
          <xm:sqref>S29:S32</xm:sqref>
        </x14:conditionalFormatting>
        <x14:conditionalFormatting xmlns:xm="http://schemas.microsoft.com/office/excel/2006/main">
          <x14:cfRule type="expression" priority="476" id="{01757A91-B7F6-FE43-AB42-0B837DE04657}">
            <xm:f>G$7=Dati_di_Riferimento!$H$5</xm:f>
            <x14:dxf>
              <font>
                <color auto="1"/>
              </font>
              <fill>
                <patternFill patternType="solid">
                  <bgColor rgb="FFD9D9D9"/>
                </patternFill>
              </fill>
            </x14:dxf>
          </x14:cfRule>
          <x14:cfRule type="expression" priority="477" id="{DC32134C-ADDD-734E-B691-3061B34226D1}">
            <xm:f>G$7&lt;&gt;Dati_di_Riferimento!$H$15</xm:f>
            <x14:dxf>
              <font>
                <color theme="1"/>
              </font>
              <fill>
                <patternFill>
                  <bgColor theme="1" tint="0.499984740745262"/>
                </patternFill>
              </fill>
            </x14:dxf>
          </x14:cfRule>
          <xm:sqref>G66 G68:G69 W66 W68:W69 I66 I68:I69 K66 K68:K69 M66 M68:M69 Q66 Q68:Q69 S66 S68:S69 U66 U68:U69 O66 O68:O69</xm:sqref>
        </x14:conditionalFormatting>
        <x14:conditionalFormatting xmlns:xm="http://schemas.microsoft.com/office/excel/2006/main">
          <x14:cfRule type="expression" priority="503" id="{4D7268C7-A778-B948-B6DB-C0EDDFDC3D3B}">
            <xm:f>E$27=Dati_di_Riferimento!$O$5</xm:f>
            <x14:dxf>
              <font>
                <color theme="1"/>
              </font>
              <fill>
                <patternFill>
                  <bgColor theme="1" tint="0.499984740745262"/>
                </patternFill>
              </fill>
            </x14:dxf>
          </x14:cfRule>
          <xm:sqref>E29:E32 E35:E36 G29:G32 I29:I32 K29:K32 M29:M32 O29:O32 U29:U32 W29:W32 Q29:Q32 S29:S32 G35:G36 I35:I36 K35:K36 M35:M36 O35:O36 Q35:Q36 S35:S36 U35:U36 W35:W36</xm:sqref>
        </x14:conditionalFormatting>
        <x14:conditionalFormatting xmlns:xm="http://schemas.microsoft.com/office/excel/2006/main">
          <x14:cfRule type="expression" priority="373" id="{F9EE2195-9B05-F043-97A1-889A8BC5B91E}">
            <xm:f>E$7=Dati_di_Riferimento!$H$5</xm:f>
            <x14:dxf>
              <font>
                <color auto="1"/>
              </font>
              <fill>
                <patternFill patternType="none">
                  <bgColor auto="1"/>
                </patternFill>
              </fill>
            </x14:dxf>
          </x14:cfRule>
          <xm:sqref>E29:E32 E35:E36 G29:G32 I29:I32 K29:K32 M29:M32 O29:O32 U29:U32</xm:sqref>
        </x14:conditionalFormatting>
        <x14:conditionalFormatting xmlns:xm="http://schemas.microsoft.com/office/excel/2006/main">
          <x14:cfRule type="expression" priority="84" id="{F2D4DD4B-F173-104C-B9FE-CFBEE9E063EA}">
            <xm:f>G$7&lt;&gt;Dati_di_Riferimento!$H$15</xm:f>
            <x14:dxf>
              <font>
                <color theme="1"/>
              </font>
              <fill>
                <patternFill>
                  <bgColor theme="1" tint="0.499984740745262"/>
                </patternFill>
              </fill>
            </x14:dxf>
          </x14:cfRule>
          <xm:sqref>G35:G36</xm:sqref>
        </x14:conditionalFormatting>
        <x14:conditionalFormatting xmlns:xm="http://schemas.microsoft.com/office/excel/2006/main">
          <x14:cfRule type="expression" priority="83" id="{0B9ED2FE-BFBE-284F-88D3-33EA73DB13D7}">
            <xm:f>G$7=Dati_di_Riferimento!$H$5</xm:f>
            <x14:dxf>
              <font>
                <color auto="1"/>
              </font>
              <fill>
                <patternFill patternType="none">
                  <bgColor auto="1"/>
                </patternFill>
              </fill>
            </x14:dxf>
          </x14:cfRule>
          <xm:sqref>G35:G36</xm:sqref>
        </x14:conditionalFormatting>
        <x14:conditionalFormatting xmlns:xm="http://schemas.microsoft.com/office/excel/2006/main">
          <x14:cfRule type="expression" priority="82" id="{4A7EF7AC-0D17-F94B-BCA8-F082E9654418}">
            <xm:f>I$7&lt;&gt;Dati_di_Riferimento!$H$15</xm:f>
            <x14:dxf>
              <font>
                <color theme="1"/>
              </font>
              <fill>
                <patternFill>
                  <bgColor theme="1" tint="0.499984740745262"/>
                </patternFill>
              </fill>
            </x14:dxf>
          </x14:cfRule>
          <xm:sqref>I35:I36</xm:sqref>
        </x14:conditionalFormatting>
        <x14:conditionalFormatting xmlns:xm="http://schemas.microsoft.com/office/excel/2006/main">
          <x14:cfRule type="expression" priority="81" id="{9620ED2B-0AFA-1B41-A775-EDA3E188C3E1}">
            <xm:f>I$7&lt;&gt;Dati_di_Riferimento!$H$15</xm:f>
            <x14:dxf>
              <font>
                <color theme="1"/>
              </font>
              <fill>
                <patternFill>
                  <bgColor theme="1" tint="0.499984740745262"/>
                </patternFill>
              </fill>
            </x14:dxf>
          </x14:cfRule>
          <xm:sqref>I35:I36</xm:sqref>
        </x14:conditionalFormatting>
        <x14:conditionalFormatting xmlns:xm="http://schemas.microsoft.com/office/excel/2006/main">
          <x14:cfRule type="expression" priority="80" id="{6C997838-BE96-604B-B7CA-659DEC9F2551}">
            <xm:f>I$7=Dati_di_Riferimento!$H$5</xm:f>
            <x14:dxf>
              <font>
                <color auto="1"/>
              </font>
              <fill>
                <patternFill patternType="none">
                  <bgColor auto="1"/>
                </patternFill>
              </fill>
            </x14:dxf>
          </x14:cfRule>
          <xm:sqref>I35:I36</xm:sqref>
        </x14:conditionalFormatting>
        <x14:conditionalFormatting xmlns:xm="http://schemas.microsoft.com/office/excel/2006/main">
          <x14:cfRule type="expression" priority="79" id="{A7F3F66C-59F5-8B41-B10C-D63ECDDAA89C}">
            <xm:f>K$7&lt;&gt;Dati_di_Riferimento!$H$15</xm:f>
            <x14:dxf>
              <font>
                <color theme="1"/>
              </font>
              <fill>
                <patternFill>
                  <bgColor theme="1" tint="0.499984740745262"/>
                </patternFill>
              </fill>
            </x14:dxf>
          </x14:cfRule>
          <xm:sqref>K35:K36</xm:sqref>
        </x14:conditionalFormatting>
        <x14:conditionalFormatting xmlns:xm="http://schemas.microsoft.com/office/excel/2006/main">
          <x14:cfRule type="expression" priority="78" id="{84BDBD23-A33A-844E-B1CA-086C32DA961E}">
            <xm:f>K$7&lt;&gt;Dati_di_Riferimento!$H$15</xm:f>
            <x14:dxf>
              <font>
                <color theme="1"/>
              </font>
              <fill>
                <patternFill>
                  <bgColor theme="1" tint="0.499984740745262"/>
                </patternFill>
              </fill>
            </x14:dxf>
          </x14:cfRule>
          <xm:sqref>K35:K36</xm:sqref>
        </x14:conditionalFormatting>
        <x14:conditionalFormatting xmlns:xm="http://schemas.microsoft.com/office/excel/2006/main">
          <x14:cfRule type="expression" priority="77" id="{4E96D810-3F18-6D4D-87F3-3CC125A9E0DC}">
            <xm:f>K$7&lt;&gt;Dati_di_Riferimento!$H$15</xm:f>
            <x14:dxf>
              <font>
                <color theme="1"/>
              </font>
              <fill>
                <patternFill>
                  <bgColor theme="1" tint="0.499984740745262"/>
                </patternFill>
              </fill>
            </x14:dxf>
          </x14:cfRule>
          <xm:sqref>K35:K36</xm:sqref>
        </x14:conditionalFormatting>
        <x14:conditionalFormatting xmlns:xm="http://schemas.microsoft.com/office/excel/2006/main">
          <x14:cfRule type="expression" priority="76" id="{B706A246-2D0F-0C4F-816F-DF78566AD11A}">
            <xm:f>K$7=Dati_di_Riferimento!$H$5</xm:f>
            <x14:dxf>
              <font>
                <color auto="1"/>
              </font>
              <fill>
                <patternFill patternType="none">
                  <bgColor auto="1"/>
                </patternFill>
              </fill>
            </x14:dxf>
          </x14:cfRule>
          <xm:sqref>K35:K36</xm:sqref>
        </x14:conditionalFormatting>
        <x14:conditionalFormatting xmlns:xm="http://schemas.microsoft.com/office/excel/2006/main">
          <x14:cfRule type="expression" priority="75" id="{6C74213C-6AD3-1D45-8E17-B87B7794CDF0}">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74" id="{A7ABDECB-8338-D841-A467-0ACB0770E874}">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73" id="{D56CF1A1-AF85-AA44-A816-099D9018B73F}">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72" id="{DDF89FC5-C066-A64C-BAB6-81798D784CF6}">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71" id="{B640DB99-24C7-5841-A575-470A80E30945}">
            <xm:f>M$7=Dati_di_Riferimento!$H$5</xm:f>
            <x14:dxf>
              <font>
                <color auto="1"/>
              </font>
              <fill>
                <patternFill patternType="none">
                  <bgColor auto="1"/>
                </patternFill>
              </fill>
            </x14:dxf>
          </x14:cfRule>
          <xm:sqref>M35:M36</xm:sqref>
        </x14:conditionalFormatting>
        <x14:conditionalFormatting xmlns:xm="http://schemas.microsoft.com/office/excel/2006/main">
          <x14:cfRule type="expression" priority="1" id="{B6C142E9-8D4A-6249-896C-E2AF8401C712}">
            <xm:f>W$7=Dati_di_Riferimento!$H$5</xm:f>
            <x14:dxf>
              <font>
                <color auto="1"/>
              </font>
              <fill>
                <patternFill patternType="none">
                  <bgColor auto="1"/>
                </patternFill>
              </fill>
            </x14:dxf>
          </x14:cfRule>
          <xm:sqref>W35:W36</xm:sqref>
        </x14:conditionalFormatting>
        <x14:conditionalFormatting xmlns:xm="http://schemas.microsoft.com/office/excel/2006/main">
          <x14:cfRule type="expression" priority="70" id="{57BEFD0E-2A73-F045-82EF-25F1DF900ACC}">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69" id="{1964BEEE-5D83-594A-BDD3-894E7CD6A041}">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68" id="{B98DFF07-FD1C-7E4F-927B-0128D9ECE4B8}">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67" id="{8A8D050E-8BE3-3543-8624-40684CF3E59B}">
            <xm:f>M$7&lt;&gt;Dati_di_Riferimento!$H$15</xm:f>
            <x14:dxf>
              <font>
                <color theme="1"/>
              </font>
              <fill>
                <patternFill>
                  <bgColor theme="1" tint="0.499984740745262"/>
                </patternFill>
              </fill>
            </x14:dxf>
          </x14:cfRule>
          <xm:sqref>M35:M36</xm:sqref>
        </x14:conditionalFormatting>
        <x14:conditionalFormatting xmlns:xm="http://schemas.microsoft.com/office/excel/2006/main">
          <x14:cfRule type="expression" priority="66" id="{E18FB23E-C1DC-364F-85FB-4F84ADB48FF7}">
            <xm:f>M$7=Dati_di_Riferimento!$H$5</xm:f>
            <x14:dxf>
              <font>
                <color auto="1"/>
              </font>
              <fill>
                <patternFill patternType="none">
                  <bgColor auto="1"/>
                </patternFill>
              </fill>
            </x14:dxf>
          </x14:cfRule>
          <xm:sqref>M35:M36</xm:sqref>
        </x14:conditionalFormatting>
        <x14:conditionalFormatting xmlns:xm="http://schemas.microsoft.com/office/excel/2006/main">
          <x14:cfRule type="expression" priority="65" id="{9F0534E6-B704-E545-BA5C-F158C08DAF38}">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64" id="{7059BEA0-04D8-AB43-AEA6-6DB194C6761B}">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63" id="{78BDE254-AF3F-D54C-939B-3A8FF19E2807}">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62" id="{31A8F1F8-761E-1346-8B75-BA304852B10C}">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61" id="{B5F951FF-EDD5-A244-BEE4-76045130657E}">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60" id="{587E42BB-2865-1B44-81A3-F71176D9D6B6}">
            <xm:f>O$7=Dati_di_Riferimento!$H$5</xm:f>
            <x14:dxf>
              <font>
                <color auto="1"/>
              </font>
              <fill>
                <patternFill patternType="none">
                  <bgColor auto="1"/>
                </patternFill>
              </fill>
            </x14:dxf>
          </x14:cfRule>
          <xm:sqref>O35:O36</xm:sqref>
        </x14:conditionalFormatting>
        <x14:conditionalFormatting xmlns:xm="http://schemas.microsoft.com/office/excel/2006/main">
          <x14:cfRule type="expression" priority="59" id="{2888F368-B74A-AD49-B620-31AC14F5625C}">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58" id="{141CE1CE-B2FA-2145-82C9-A68A8EE39264}">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57" id="{B0D5CBEE-3454-6740-BDF6-AA930390C1C1}">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56" id="{8EDF8379-43F4-C146-BFBA-DBAD8ACA46D2}">
            <xm:f>O$7&lt;&gt;Dati_di_Riferimento!$H$15</xm:f>
            <x14:dxf>
              <font>
                <color theme="1"/>
              </font>
              <fill>
                <patternFill>
                  <bgColor theme="1" tint="0.499984740745262"/>
                </patternFill>
              </fill>
            </x14:dxf>
          </x14:cfRule>
          <xm:sqref>O35:O36</xm:sqref>
        </x14:conditionalFormatting>
        <x14:conditionalFormatting xmlns:xm="http://schemas.microsoft.com/office/excel/2006/main">
          <x14:cfRule type="expression" priority="55" id="{0804FB52-8054-C94F-AE23-36383C9B266C}">
            <xm:f>O$7=Dati_di_Riferimento!$H$5</xm:f>
            <x14:dxf>
              <font>
                <color auto="1"/>
              </font>
              <fill>
                <patternFill patternType="none">
                  <bgColor auto="1"/>
                </patternFill>
              </fill>
            </x14:dxf>
          </x14:cfRule>
          <xm:sqref>O35:O36</xm:sqref>
        </x14:conditionalFormatting>
        <x14:conditionalFormatting xmlns:xm="http://schemas.microsoft.com/office/excel/2006/main">
          <x14:cfRule type="expression" priority="54" id="{ABC49AB8-274F-4A4A-95BE-1CCE97DB4633}">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53" id="{31F57698-9320-2D42-9C1B-DC8BD65A3D33}">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52" id="{28AB231E-83C7-2B4B-BF4A-4BE3EB3CBFB3}">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51" id="{EC985730-C816-474F-A652-EF37BDF89ED8}">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50" id="{059DE7C3-128F-6B44-8472-EFE5718F4C16}">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49" id="{F9A475E7-6638-1C49-9F9B-C027AD3D6B59}">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48" id="{179A6BAB-161D-DB44-B58B-01C09D14F9FE}">
            <xm:f>Q$7=Dati_di_Riferimento!$H$5</xm:f>
            <x14:dxf>
              <font>
                <color auto="1"/>
              </font>
              <fill>
                <patternFill patternType="none">
                  <bgColor auto="1"/>
                </patternFill>
              </fill>
            </x14:dxf>
          </x14:cfRule>
          <xm:sqref>Q35:Q36</xm:sqref>
        </x14:conditionalFormatting>
        <x14:conditionalFormatting xmlns:xm="http://schemas.microsoft.com/office/excel/2006/main">
          <x14:cfRule type="expression" priority="47" id="{A32F4DC3-D302-1D42-AEB2-A4D61CA1D146}">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46" id="{0F71E47B-5F96-0C4D-B173-FAA4A461D186}">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45" id="{A1025486-BC45-524B-9480-BFECE355A6C7}">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44" id="{787941E1-00F9-9142-8CF2-3374395B9FDC}">
            <xm:f>Q$7&lt;&gt;Dati_di_Riferimento!$H$15</xm:f>
            <x14:dxf>
              <font>
                <color theme="1"/>
              </font>
              <fill>
                <patternFill>
                  <bgColor theme="1" tint="0.499984740745262"/>
                </patternFill>
              </fill>
            </x14:dxf>
          </x14:cfRule>
          <xm:sqref>Q35:Q36</xm:sqref>
        </x14:conditionalFormatting>
        <x14:conditionalFormatting xmlns:xm="http://schemas.microsoft.com/office/excel/2006/main">
          <x14:cfRule type="expression" priority="43" id="{00F9FD84-ABEB-2842-981B-1E34E9D56BFD}">
            <xm:f>Q$7=Dati_di_Riferimento!$H$5</xm:f>
            <x14:dxf>
              <font>
                <color auto="1"/>
              </font>
              <fill>
                <patternFill patternType="none">
                  <bgColor auto="1"/>
                </patternFill>
              </fill>
            </x14:dxf>
          </x14:cfRule>
          <xm:sqref>Q35:Q36</xm:sqref>
        </x14:conditionalFormatting>
        <x14:conditionalFormatting xmlns:xm="http://schemas.microsoft.com/office/excel/2006/main">
          <x14:cfRule type="expression" priority="42" id="{7C9C6100-34CC-104B-BEEB-416049190101}">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41" id="{0578FF7D-DE2B-1A4F-A6CA-E65E60449CD0}">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40" id="{812B256C-6205-A24E-9A4E-408F42CF6DC6}">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9" id="{644E40A2-C7D3-964C-A605-89790939115D}">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8" id="{0946B472-D700-0047-BBDF-1E36FC100C9B}">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7" id="{90E98F8E-BA36-6B4D-BCA6-FE05E6396A02}">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6" id="{11303759-6956-A241-B63F-0512B3406B4F}">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5" id="{E320595F-AE6B-A84B-B9D5-EC462A3993D6}">
            <xm:f>S$7=Dati_di_Riferimento!$H$5</xm:f>
            <x14:dxf>
              <font>
                <color auto="1"/>
              </font>
              <fill>
                <patternFill patternType="none">
                  <bgColor auto="1"/>
                </patternFill>
              </fill>
            </x14:dxf>
          </x14:cfRule>
          <xm:sqref>S35:S36</xm:sqref>
        </x14:conditionalFormatting>
        <x14:conditionalFormatting xmlns:xm="http://schemas.microsoft.com/office/excel/2006/main">
          <x14:cfRule type="expression" priority="34" id="{9C47A3B8-0396-1E49-A48F-1573B601989D}">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3" id="{C52BD328-DF48-AA48-842A-C14A813EC07E}">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2" id="{D1C7D1BE-4852-134E-B914-C00F12F764C2}">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1" id="{C61CE93A-E3AF-6C4C-8BF9-555843248B34}">
            <xm:f>S$7&lt;&gt;Dati_di_Riferimento!$H$15</xm:f>
            <x14:dxf>
              <font>
                <color theme="1"/>
              </font>
              <fill>
                <patternFill>
                  <bgColor theme="1" tint="0.499984740745262"/>
                </patternFill>
              </fill>
            </x14:dxf>
          </x14:cfRule>
          <xm:sqref>S35:S36</xm:sqref>
        </x14:conditionalFormatting>
        <x14:conditionalFormatting xmlns:xm="http://schemas.microsoft.com/office/excel/2006/main">
          <x14:cfRule type="expression" priority="30" id="{9EF65D5E-9A6E-4748-BA14-F911795E94F2}">
            <xm:f>S$7=Dati_di_Riferimento!$H$5</xm:f>
            <x14:dxf>
              <font>
                <color auto="1"/>
              </font>
              <fill>
                <patternFill patternType="none">
                  <bgColor auto="1"/>
                </patternFill>
              </fill>
            </x14:dxf>
          </x14:cfRule>
          <xm:sqref>S35:S36</xm:sqref>
        </x14:conditionalFormatting>
        <x14:conditionalFormatting xmlns:xm="http://schemas.microsoft.com/office/excel/2006/main">
          <x14:cfRule type="expression" priority="29" id="{D9ADF2AE-625F-104F-BD8D-810654881D74}">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8" id="{6F8FB828-0B4D-0C4A-BF8E-D9491A57D7C7}">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7" id="{185BF78D-AD0F-B34A-A91A-5699B3089232}">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6" id="{F4F5B6CC-D652-FF4D-A6F2-41D6EECE17F3}">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5" id="{4E9387CA-81AB-0C49-B9A0-31439A259464}">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4" id="{172CA6BD-B68A-9C48-B13F-28902D227E95}">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3" id="{BBAE31E6-2BE6-EB49-B1DD-79FC45E59460}">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2" id="{BFDA7550-10EC-D840-9334-85780BF186E7}">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21" id="{6B70119D-BA38-B042-A50B-F6D55EF29B63}">
            <xm:f>U$7=Dati_di_Riferimento!$H$5</xm:f>
            <x14:dxf>
              <font>
                <color auto="1"/>
              </font>
              <fill>
                <patternFill patternType="none">
                  <bgColor auto="1"/>
                </patternFill>
              </fill>
            </x14:dxf>
          </x14:cfRule>
          <xm:sqref>U35:U36</xm:sqref>
        </x14:conditionalFormatting>
        <x14:conditionalFormatting xmlns:xm="http://schemas.microsoft.com/office/excel/2006/main">
          <x14:cfRule type="expression" priority="20" id="{18B8CBB0-E10B-0A43-BD96-844F13F6C7EF}">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19" id="{0B0A88B3-0F60-5D41-BFFF-8C84D4BD75E4}">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18" id="{CB28A72E-42BD-F245-8949-D540E72A7E88}">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17" id="{3CFDBD86-5ACE-A942-92D5-1FC8AB4EE8D3}">
            <xm:f>U$7&lt;&gt;Dati_di_Riferimento!$H$15</xm:f>
            <x14:dxf>
              <font>
                <color theme="1"/>
              </font>
              <fill>
                <patternFill>
                  <bgColor theme="1" tint="0.499984740745262"/>
                </patternFill>
              </fill>
            </x14:dxf>
          </x14:cfRule>
          <xm:sqref>U35:U36</xm:sqref>
        </x14:conditionalFormatting>
        <x14:conditionalFormatting xmlns:xm="http://schemas.microsoft.com/office/excel/2006/main">
          <x14:cfRule type="expression" priority="16" id="{24E9B0DF-3C2F-F448-8167-C2C1401420CB}">
            <xm:f>U$7=Dati_di_Riferimento!$H$5</xm:f>
            <x14:dxf>
              <font>
                <color auto="1"/>
              </font>
              <fill>
                <patternFill patternType="none">
                  <bgColor auto="1"/>
                </patternFill>
              </fill>
            </x14:dxf>
          </x14:cfRule>
          <xm:sqref>U35:U36</xm:sqref>
        </x14:conditionalFormatting>
        <x14:conditionalFormatting xmlns:xm="http://schemas.microsoft.com/office/excel/2006/main">
          <x14:cfRule type="expression" priority="15" id="{83BF5BBD-FDF6-5F48-A111-60F0DA5B416B}">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14" id="{98FEAC9F-208A-4646-9B09-6A597EA397BD}">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13" id="{8D7E4B87-316B-A548-A415-2A9EA9FE4E6C}">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12" id="{7B07C308-A3B9-8845-AA39-0EEBC433AF34}">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11" id="{321E2E00-185A-EE42-BB43-A2B5D86CCED2}">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10" id="{8BEA6348-D34F-974A-AEC9-63AA925C4FF4}">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9" id="{A302CB68-8E47-2E4A-9E60-1CCCE8B3466B}">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8" id="{0CD7FC20-855C-3E47-A345-3F8425941AEE}">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7" id="{27E5C999-6BC8-C24D-BBC7-B14468102E05}">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6" id="{C97F1DB4-FE05-E141-AABD-4B452E802BB2}">
            <xm:f>W$7=Dati_di_Riferimento!$H$5</xm:f>
            <x14:dxf>
              <font>
                <color auto="1"/>
              </font>
              <fill>
                <patternFill patternType="none">
                  <bgColor auto="1"/>
                </patternFill>
              </fill>
            </x14:dxf>
          </x14:cfRule>
          <xm:sqref>W35:W36</xm:sqref>
        </x14:conditionalFormatting>
        <x14:conditionalFormatting xmlns:xm="http://schemas.microsoft.com/office/excel/2006/main">
          <x14:cfRule type="expression" priority="5" id="{9718A340-1823-A148-8368-6AAA937EB3AF}">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4" id="{D5DFDD8B-884C-C74C-B8C7-7150DBE9B30D}">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3" id="{9997516D-2082-A940-A004-463E6FCF3C05}">
            <xm:f>W$7&lt;&gt;Dati_di_Riferimento!$H$15</xm:f>
            <x14:dxf>
              <font>
                <color theme="1"/>
              </font>
              <fill>
                <patternFill>
                  <bgColor theme="1" tint="0.499984740745262"/>
                </patternFill>
              </fill>
            </x14:dxf>
          </x14:cfRule>
          <xm:sqref>W35:W36</xm:sqref>
        </x14:conditionalFormatting>
        <x14:conditionalFormatting xmlns:xm="http://schemas.microsoft.com/office/excel/2006/main">
          <x14:cfRule type="expression" priority="2" id="{2DD6591B-9356-B945-95B6-4E37DB7232ED}">
            <xm:f>W$7&lt;&gt;Dati_di_Riferimento!$H$15</xm:f>
            <x14:dxf>
              <font>
                <color theme="1"/>
              </font>
              <fill>
                <patternFill>
                  <bgColor theme="1" tint="0.499984740745262"/>
                </patternFill>
              </fill>
            </x14:dxf>
          </x14:cfRule>
          <xm:sqref>W35:W36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Dati_di_Riferimento!$O$4:$O$6</xm:f>
          </x14:formula1>
          <x14:formula2>
            <xm:f>0</xm:f>
          </x14:formula2>
          <xm:sqref>E27 M27 G27 I27 K27 U27 Q27 W27 S27 O27</xm:sqref>
        </x14:dataValidation>
        <x14:dataValidation type="list" operator="equal" allowBlank="1" showErrorMessage="1">
          <x14:formula1>
            <xm:f>Dati_di_Riferimento!$H$5:$H$15</xm:f>
          </x14:formula1>
          <xm:sqref>E7</xm:sqref>
        </x14:dataValidation>
        <x14:dataValidation type="list" operator="equal" allowBlank="1" showErrorMessage="1">
          <x14:formula1>
            <xm:f>Dati_di_Riferimento!$H$5:$H$16</xm:f>
          </x14:formula1>
          <xm:sqref>G7 I7 K7 M7 O7 Q7 S7 U7 W7</xm:sqref>
        </x14:dataValidation>
        <x14:dataValidation type="list" operator="equal" allowBlank="1" showErrorMessage="1">
          <x14:formula1>
            <xm:f>Dati_di_Riferimento!$B$5:$B$33</xm:f>
          </x14:formula1>
          <x14:formula2>
            <xm:f>0</xm:f>
          </x14:formula2>
          <xm:sqref>E11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NB38"/>
  <sheetViews>
    <sheetView zoomScaleNormal="100" workbookViewId="0"/>
  </sheetViews>
  <sheetFormatPr defaultColWidth="8.84375" defaultRowHeight="14" outlineLevelCol="1" x14ac:dyDescent="0.3"/>
  <cols>
    <col min="1" max="2" width="3.84375" style="1" customWidth="1"/>
    <col min="3" max="3" width="74.15234375" style="1" customWidth="1"/>
    <col min="4" max="4" width="10.61328125" style="94" customWidth="1"/>
    <col min="5" max="5" width="25.15234375" style="217" customWidth="1"/>
    <col min="6" max="6" width="5.15234375" style="1" customWidth="1"/>
    <col min="7" max="7" width="25.15234375" style="217" customWidth="1"/>
    <col min="8" max="8" width="5.15234375" style="1" customWidth="1" outlineLevel="1"/>
    <col min="9" max="9" width="25.15234375" style="217" customWidth="1" outlineLevel="1"/>
    <col min="10" max="10" width="5.15234375" style="1" customWidth="1" outlineLevel="1"/>
    <col min="11" max="11" width="25.15234375" style="217" customWidth="1" outlineLevel="1"/>
    <col min="12" max="12" width="5.15234375" style="1" customWidth="1" outlineLevel="1"/>
    <col min="13" max="13" width="25.15234375" style="217" customWidth="1" outlineLevel="1"/>
    <col min="14" max="14" width="5.15234375" style="1" customWidth="1" outlineLevel="1"/>
    <col min="15" max="15" width="25.15234375" style="217" customWidth="1" outlineLevel="1"/>
    <col min="16" max="16" width="5.15234375" style="1" customWidth="1" outlineLevel="1"/>
    <col min="17" max="17" width="25.15234375" style="217" customWidth="1" outlineLevel="1"/>
    <col min="18" max="18" width="5.15234375" style="1" customWidth="1" outlineLevel="1"/>
    <col min="19" max="19" width="25.15234375" style="217" customWidth="1" outlineLevel="1"/>
    <col min="20" max="20" width="5.15234375" style="1" customWidth="1" outlineLevel="1"/>
    <col min="21" max="21" width="25.15234375" style="217" customWidth="1" outlineLevel="1"/>
    <col min="22" max="22" width="5.15234375" style="1" customWidth="1" outlineLevel="1"/>
    <col min="23" max="23" width="25.15234375" style="217" customWidth="1" outlineLevel="1"/>
    <col min="24" max="24" width="5" style="1" customWidth="1"/>
    <col min="25" max="25" width="4.4609375" style="1" customWidth="1"/>
    <col min="26" max="1042" width="10.61328125" style="1" customWidth="1"/>
  </cols>
  <sheetData>
    <row r="1" spans="1:1042" s="80" customFormat="1" ht="57" customHeight="1" x14ac:dyDescent="0.3">
      <c r="B1" s="363" t="s">
        <v>233</v>
      </c>
      <c r="C1" s="81"/>
      <c r="D1" s="274"/>
      <c r="E1" s="216"/>
      <c r="G1" s="216"/>
      <c r="I1" s="216"/>
      <c r="K1" s="216"/>
      <c r="M1" s="216"/>
      <c r="O1" s="216"/>
      <c r="Q1" s="216"/>
      <c r="S1" s="216"/>
      <c r="U1" s="216"/>
      <c r="W1" s="216"/>
    </row>
    <row r="6" spans="1:1042" ht="15.5" x14ac:dyDescent="0.3">
      <c r="B6" s="249" t="s">
        <v>234</v>
      </c>
      <c r="C6" s="249"/>
      <c r="D6" s="250"/>
      <c r="E6" s="251"/>
      <c r="F6" s="252"/>
      <c r="G6" s="251"/>
      <c r="H6" s="252"/>
      <c r="I6" s="251"/>
      <c r="J6" s="252"/>
      <c r="K6" s="251"/>
      <c r="L6" s="252"/>
      <c r="M6" s="251"/>
      <c r="N6" s="252"/>
      <c r="O6" s="251"/>
      <c r="P6" s="252"/>
      <c r="Q6" s="251"/>
      <c r="R6" s="252"/>
      <c r="S6" s="251"/>
      <c r="T6" s="252"/>
      <c r="U6" s="251"/>
      <c r="V6" s="252"/>
      <c r="W6" s="251"/>
      <c r="X6" s="253"/>
    </row>
    <row r="7" spans="1:1042" x14ac:dyDescent="0.3">
      <c r="B7" s="84"/>
      <c r="C7" s="246"/>
      <c r="D7" s="30"/>
      <c r="E7" s="218"/>
      <c r="F7" s="111"/>
      <c r="G7" s="218"/>
      <c r="H7" s="111"/>
      <c r="I7" s="218"/>
      <c r="J7" s="111"/>
      <c r="K7" s="218"/>
      <c r="L7" s="111"/>
      <c r="M7" s="218"/>
      <c r="N7" s="111"/>
      <c r="O7" s="218"/>
      <c r="P7" s="111"/>
      <c r="Q7" s="218"/>
      <c r="R7" s="111"/>
      <c r="S7" s="218"/>
      <c r="T7" s="111"/>
      <c r="U7" s="218"/>
      <c r="V7" s="111"/>
      <c r="W7" s="218"/>
      <c r="X7" s="85"/>
    </row>
    <row r="8" spans="1:1042" x14ac:dyDescent="0.3">
      <c r="B8" s="84"/>
      <c r="C8" s="235" t="s">
        <v>236</v>
      </c>
      <c r="D8" s="30"/>
      <c r="E8" s="218"/>
      <c r="F8" s="111"/>
      <c r="G8" s="218"/>
      <c r="H8" s="111"/>
      <c r="I8" s="218"/>
      <c r="J8" s="111"/>
      <c r="K8" s="218"/>
      <c r="L8" s="111"/>
      <c r="M8" s="218"/>
      <c r="N8" s="111"/>
      <c r="O8" s="218"/>
      <c r="P8" s="111"/>
      <c r="Q8" s="218"/>
      <c r="R8" s="111"/>
      <c r="S8" s="218"/>
      <c r="T8" s="111"/>
      <c r="U8" s="218"/>
      <c r="V8" s="111"/>
      <c r="W8" s="218"/>
      <c r="X8" s="85"/>
    </row>
    <row r="9" spans="1:1042" ht="14.5" x14ac:dyDescent="0.3">
      <c r="B9" s="86"/>
      <c r="C9" s="111" t="s">
        <v>185</v>
      </c>
      <c r="D9" s="30"/>
      <c r="E9" s="222">
        <f>LCC_Input_Risultati!E6</f>
        <v>0</v>
      </c>
      <c r="F9" s="87"/>
      <c r="G9" s="222">
        <f>LCC_Input_Risultati!G6</f>
        <v>0</v>
      </c>
      <c r="H9" s="87"/>
      <c r="I9" s="222">
        <f>LCC_Input_Risultati!I6</f>
        <v>0</v>
      </c>
      <c r="J9" s="87"/>
      <c r="K9" s="222">
        <f>LCC_Input_Risultati!K6</f>
        <v>0</v>
      </c>
      <c r="L9" s="87"/>
      <c r="M9" s="222">
        <f>LCC_Input_Risultati!M6</f>
        <v>0</v>
      </c>
      <c r="N9" s="87"/>
      <c r="O9" s="222">
        <f>LCC_Input_Risultati!O6</f>
        <v>0</v>
      </c>
      <c r="P9" s="87"/>
      <c r="Q9" s="222">
        <f>LCC_Input_Risultati!Q6</f>
        <v>0</v>
      </c>
      <c r="R9" s="87"/>
      <c r="S9" s="222">
        <f>LCC_Input_Risultati!S6</f>
        <v>0</v>
      </c>
      <c r="T9" s="87"/>
      <c r="U9" s="222">
        <f>LCC_Input_Risultati!U6</f>
        <v>0</v>
      </c>
      <c r="V9" s="87"/>
      <c r="W9" s="222">
        <f>LCC_Input_Risultati!W6</f>
        <v>0</v>
      </c>
      <c r="X9" s="85"/>
    </row>
    <row r="10" spans="1:1042" ht="14.5" x14ac:dyDescent="0.3">
      <c r="B10" s="86"/>
      <c r="C10" s="111" t="s">
        <v>184</v>
      </c>
      <c r="D10" s="30"/>
      <c r="E10" s="222" t="str">
        <f>LCC_Input_Risultati!E7</f>
        <v>[CLICCA PER SELEZIONARE]</v>
      </c>
      <c r="F10" s="87"/>
      <c r="G10" s="222" t="str">
        <f>LCC_Input_Risultati!G7</f>
        <v>[CLICCA PER SELEZIONARE]</v>
      </c>
      <c r="H10" s="87"/>
      <c r="I10" s="222" t="str">
        <f>LCC_Input_Risultati!I7</f>
        <v>[CLICCA PER SELEZIONARE]</v>
      </c>
      <c r="J10" s="87"/>
      <c r="K10" s="222" t="str">
        <f>LCC_Input_Risultati!K7</f>
        <v>[CLICCA PER SELEZIONARE]</v>
      </c>
      <c r="L10" s="87"/>
      <c r="M10" s="222" t="str">
        <f>LCC_Input_Risultati!M7</f>
        <v>[CLICCA PER SELEZIONARE]</v>
      </c>
      <c r="N10" s="87"/>
      <c r="O10" s="222" t="str">
        <f>LCC_Input_Risultati!O7</f>
        <v>[CLICCA PER SELEZIONARE]</v>
      </c>
      <c r="P10" s="87"/>
      <c r="Q10" s="222" t="str">
        <f>LCC_Input_Risultati!Q7</f>
        <v>[CLICCA PER SELEZIONARE]</v>
      </c>
      <c r="R10" s="87"/>
      <c r="S10" s="222" t="str">
        <f>LCC_Input_Risultati!S7</f>
        <v>[CLICCA PER SELEZIONARE]</v>
      </c>
      <c r="T10" s="87"/>
      <c r="U10" s="222" t="str">
        <f>LCC_Input_Risultati!U7</f>
        <v>[CLICCA PER SELEZIONARE]</v>
      </c>
      <c r="V10" s="87"/>
      <c r="W10" s="222" t="str">
        <f>LCC_Input_Risultati!W7</f>
        <v>[CLICCA PER SELEZIONARE]</v>
      </c>
      <c r="X10" s="85"/>
    </row>
    <row r="11" spans="1:1042" ht="14.5" x14ac:dyDescent="0.3">
      <c r="B11" s="86"/>
      <c r="C11" s="111" t="s">
        <v>235</v>
      </c>
      <c r="D11" s="30" t="s">
        <v>176</v>
      </c>
      <c r="E11" s="222">
        <f>LCC_Input_Risultati!E8</f>
        <v>0</v>
      </c>
      <c r="F11" s="87"/>
      <c r="G11" s="222">
        <f>LCC_Input_Risultati!G8</f>
        <v>0</v>
      </c>
      <c r="H11" s="87"/>
      <c r="I11" s="222">
        <f>LCC_Input_Risultati!I8</f>
        <v>0</v>
      </c>
      <c r="J11" s="87"/>
      <c r="K11" s="222">
        <f>LCC_Input_Risultati!K8</f>
        <v>0</v>
      </c>
      <c r="L11" s="87"/>
      <c r="M11" s="222">
        <f>LCC_Input_Risultati!M8</f>
        <v>0</v>
      </c>
      <c r="N11" s="87"/>
      <c r="O11" s="222">
        <f>LCC_Input_Risultati!O8</f>
        <v>0</v>
      </c>
      <c r="P11" s="87"/>
      <c r="Q11" s="222">
        <f>LCC_Input_Risultati!Q8</f>
        <v>0</v>
      </c>
      <c r="R11" s="87"/>
      <c r="S11" s="222">
        <f>LCC_Input_Risultati!S8</f>
        <v>0</v>
      </c>
      <c r="T11" s="87"/>
      <c r="U11" s="222">
        <f>LCC_Input_Risultati!U8</f>
        <v>0</v>
      </c>
      <c r="V11" s="87"/>
      <c r="W11" s="222">
        <f>LCC_Input_Risultati!W8</f>
        <v>0</v>
      </c>
      <c r="X11" s="85"/>
    </row>
    <row r="12" spans="1:1042" x14ac:dyDescent="0.3">
      <c r="B12" s="84"/>
      <c r="C12" s="235"/>
      <c r="D12" s="30"/>
      <c r="E12" s="218"/>
      <c r="F12" s="111"/>
      <c r="G12" s="218"/>
      <c r="H12" s="111"/>
      <c r="I12" s="218"/>
      <c r="J12" s="111"/>
      <c r="K12" s="218"/>
      <c r="L12" s="111"/>
      <c r="M12" s="218"/>
      <c r="N12" s="111"/>
      <c r="O12" s="218"/>
      <c r="P12" s="111"/>
      <c r="Q12" s="218"/>
      <c r="R12" s="111"/>
      <c r="S12" s="218"/>
      <c r="T12" s="111"/>
      <c r="U12" s="218"/>
      <c r="V12" s="111"/>
      <c r="W12" s="218"/>
      <c r="X12" s="85"/>
    </row>
    <row r="13" spans="1:1042" x14ac:dyDescent="0.3">
      <c r="B13" s="84"/>
      <c r="C13" s="235" t="s">
        <v>237</v>
      </c>
      <c r="D13" s="30"/>
      <c r="E13" s="219"/>
      <c r="F13" s="83"/>
      <c r="G13" s="219"/>
      <c r="H13" s="83"/>
      <c r="I13" s="219"/>
      <c r="J13" s="83"/>
      <c r="K13" s="219"/>
      <c r="L13" s="83"/>
      <c r="M13" s="219"/>
      <c r="N13" s="83"/>
      <c r="O13" s="219"/>
      <c r="P13" s="83"/>
      <c r="Q13" s="219"/>
      <c r="R13" s="83"/>
      <c r="S13" s="219"/>
      <c r="T13" s="83"/>
      <c r="U13" s="219"/>
      <c r="V13" s="83"/>
      <c r="W13" s="219"/>
      <c r="X13" s="85"/>
    </row>
    <row r="14" spans="1:1042" s="232" customFormat="1" x14ac:dyDescent="0.3">
      <c r="A14" s="2"/>
      <c r="B14" s="229"/>
      <c r="C14" s="247" t="s">
        <v>209</v>
      </c>
      <c r="D14" s="43"/>
      <c r="E14" s="230"/>
      <c r="F14" s="164"/>
      <c r="G14" s="230"/>
      <c r="H14" s="164"/>
      <c r="I14" s="230"/>
      <c r="J14" s="164"/>
      <c r="K14" s="230"/>
      <c r="L14" s="164"/>
      <c r="M14" s="230"/>
      <c r="N14" s="164"/>
      <c r="O14" s="230"/>
      <c r="P14" s="164"/>
      <c r="Q14" s="230"/>
      <c r="R14" s="164"/>
      <c r="S14" s="230"/>
      <c r="T14" s="164"/>
      <c r="U14" s="230"/>
      <c r="V14" s="164"/>
      <c r="W14" s="230"/>
      <c r="X14" s="231"/>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row>
    <row r="15" spans="1:1042" x14ac:dyDescent="0.3">
      <c r="B15" s="88"/>
      <c r="C15" s="90"/>
      <c r="D15" s="89"/>
      <c r="E15" s="220"/>
      <c r="F15" s="90"/>
      <c r="G15" s="220"/>
      <c r="H15" s="90"/>
      <c r="I15" s="220"/>
      <c r="J15" s="90"/>
      <c r="K15" s="220"/>
      <c r="L15" s="90"/>
      <c r="M15" s="220"/>
      <c r="N15" s="90"/>
      <c r="O15" s="220"/>
      <c r="P15" s="90"/>
      <c r="Q15" s="220"/>
      <c r="R15" s="90"/>
      <c r="S15" s="220"/>
      <c r="T15" s="90"/>
      <c r="U15" s="220"/>
      <c r="V15" s="90"/>
      <c r="W15" s="220"/>
      <c r="X15" s="91"/>
    </row>
    <row r="16" spans="1:1042" ht="15.5" x14ac:dyDescent="0.3">
      <c r="B16" s="248" t="s">
        <v>238</v>
      </c>
      <c r="C16" s="248"/>
      <c r="D16" s="225"/>
      <c r="E16" s="226"/>
      <c r="F16" s="227"/>
      <c r="G16" s="226"/>
      <c r="H16" s="227"/>
      <c r="I16" s="226"/>
      <c r="J16" s="227"/>
      <c r="K16" s="226"/>
      <c r="L16" s="227"/>
      <c r="M16" s="226"/>
      <c r="N16" s="227"/>
      <c r="O16" s="226"/>
      <c r="P16" s="227"/>
      <c r="Q16" s="226"/>
      <c r="R16" s="227"/>
      <c r="S16" s="226"/>
      <c r="T16" s="227"/>
      <c r="U16" s="226"/>
      <c r="V16" s="227"/>
      <c r="W16" s="226"/>
      <c r="X16" s="228"/>
    </row>
    <row r="17" spans="2:24" x14ac:dyDescent="0.3">
      <c r="B17" s="56"/>
      <c r="C17" s="243"/>
      <c r="D17" s="30"/>
      <c r="E17" s="218"/>
      <c r="F17" s="111"/>
      <c r="G17" s="218"/>
      <c r="H17" s="111"/>
      <c r="I17" s="218"/>
      <c r="J17" s="111"/>
      <c r="K17" s="218"/>
      <c r="L17" s="111"/>
      <c r="M17" s="218"/>
      <c r="N17" s="111"/>
      <c r="O17" s="218"/>
      <c r="P17" s="111"/>
      <c r="Q17" s="218"/>
      <c r="R17" s="111"/>
      <c r="S17" s="218"/>
      <c r="T17" s="111"/>
      <c r="U17" s="218"/>
      <c r="V17" s="111"/>
      <c r="W17" s="218"/>
      <c r="X17" s="57"/>
    </row>
    <row r="18" spans="2:24" x14ac:dyDescent="0.3">
      <c r="B18" s="58"/>
      <c r="C18" s="235" t="s">
        <v>211</v>
      </c>
      <c r="D18" s="30"/>
      <c r="E18" s="39"/>
      <c r="F18" s="31"/>
      <c r="G18" s="39"/>
      <c r="H18" s="31"/>
      <c r="I18" s="39"/>
      <c r="J18" s="31"/>
      <c r="K18" s="39"/>
      <c r="L18" s="31"/>
      <c r="M18" s="39"/>
      <c r="N18" s="31"/>
      <c r="O18" s="39"/>
      <c r="P18" s="31"/>
      <c r="Q18" s="39"/>
      <c r="R18" s="31"/>
      <c r="S18" s="39"/>
      <c r="T18" s="31"/>
      <c r="U18" s="39"/>
      <c r="V18" s="31"/>
      <c r="W18" s="39"/>
      <c r="X18" s="57"/>
    </row>
    <row r="19" spans="2:24" x14ac:dyDescent="0.3">
      <c r="B19" s="273" t="s">
        <v>30</v>
      </c>
      <c r="C19" s="111" t="s">
        <v>212</v>
      </c>
      <c r="D19" s="30" t="str">
        <f>LCC_Input_Risultati!$E$12&amp;"/unità"</f>
        <v>/unità</v>
      </c>
      <c r="E19" s="92"/>
      <c r="F19" s="39"/>
      <c r="G19" s="92"/>
      <c r="H19" s="39"/>
      <c r="I19" s="92"/>
      <c r="J19" s="39"/>
      <c r="K19" s="92"/>
      <c r="L19" s="39"/>
      <c r="M19" s="92"/>
      <c r="N19" s="39"/>
      <c r="O19" s="92"/>
      <c r="P19" s="39"/>
      <c r="Q19" s="92"/>
      <c r="R19" s="39"/>
      <c r="S19" s="92"/>
      <c r="T19" s="39"/>
      <c r="U19" s="92"/>
      <c r="V19" s="39"/>
      <c r="W19" s="92"/>
      <c r="X19" s="61"/>
    </row>
    <row r="20" spans="2:24" x14ac:dyDescent="0.3">
      <c r="B20" s="273" t="s">
        <v>30</v>
      </c>
      <c r="C20" s="111" t="s">
        <v>213</v>
      </c>
      <c r="D20" s="30" t="str">
        <f>LCC_Input_Risultati!$E$12&amp;"/unità"</f>
        <v>/unità</v>
      </c>
      <c r="E20" s="92"/>
      <c r="F20" s="39"/>
      <c r="G20" s="92"/>
      <c r="H20" s="39"/>
      <c r="I20" s="92"/>
      <c r="J20" s="39"/>
      <c r="K20" s="92"/>
      <c r="L20" s="39"/>
      <c r="M20" s="92"/>
      <c r="N20" s="39"/>
      <c r="O20" s="92"/>
      <c r="P20" s="39"/>
      <c r="Q20" s="92"/>
      <c r="R20" s="39"/>
      <c r="S20" s="92"/>
      <c r="T20" s="39"/>
      <c r="U20" s="92"/>
      <c r="V20" s="39"/>
      <c r="W20" s="92"/>
      <c r="X20" s="57"/>
    </row>
    <row r="21" spans="2:24" x14ac:dyDescent="0.3">
      <c r="B21" s="59"/>
      <c r="C21" s="111" t="s">
        <v>214</v>
      </c>
      <c r="D21" s="30" t="str">
        <f>LCC_Input_Risultati!$E$12&amp;"/anno.unità"</f>
        <v>/anno.unità</v>
      </c>
      <c r="E21" s="92"/>
      <c r="F21" s="39"/>
      <c r="G21" s="92"/>
      <c r="H21" s="39"/>
      <c r="I21" s="92"/>
      <c r="J21" s="39"/>
      <c r="K21" s="92"/>
      <c r="L21" s="39"/>
      <c r="M21" s="92"/>
      <c r="N21" s="39"/>
      <c r="O21" s="92"/>
      <c r="P21" s="39"/>
      <c r="Q21" s="92"/>
      <c r="R21" s="39"/>
      <c r="S21" s="92"/>
      <c r="T21" s="39"/>
      <c r="U21" s="92"/>
      <c r="V21" s="39"/>
      <c r="W21" s="92"/>
      <c r="X21" s="57"/>
    </row>
    <row r="22" spans="2:24" x14ac:dyDescent="0.3">
      <c r="B22" s="273" t="s">
        <v>30</v>
      </c>
      <c r="C22" s="111" t="s">
        <v>215</v>
      </c>
      <c r="D22" s="30" t="str">
        <f>$E$7&amp;"/unità"</f>
        <v>/unità</v>
      </c>
      <c r="E22" s="92"/>
      <c r="F22" s="39"/>
      <c r="G22" s="92"/>
      <c r="H22" s="39"/>
      <c r="I22" s="92"/>
      <c r="J22" s="39"/>
      <c r="K22" s="92"/>
      <c r="L22" s="39"/>
      <c r="M22" s="92"/>
      <c r="N22" s="39"/>
      <c r="O22" s="92"/>
      <c r="P22" s="39"/>
      <c r="Q22" s="92"/>
      <c r="R22" s="39"/>
      <c r="S22" s="92"/>
      <c r="T22" s="39"/>
      <c r="U22" s="92"/>
      <c r="V22" s="39"/>
      <c r="W22" s="92"/>
      <c r="X22" s="57"/>
    </row>
    <row r="23" spans="2:24" x14ac:dyDescent="0.3">
      <c r="B23" s="56"/>
      <c r="C23" s="243"/>
      <c r="D23" s="30"/>
      <c r="E23" s="39"/>
      <c r="F23" s="39"/>
      <c r="G23" s="39"/>
      <c r="H23" s="39"/>
      <c r="I23" s="39"/>
      <c r="J23" s="39"/>
      <c r="K23" s="39"/>
      <c r="L23" s="39"/>
      <c r="M23" s="39"/>
      <c r="N23" s="39"/>
      <c r="O23" s="39"/>
      <c r="P23" s="39"/>
      <c r="Q23" s="39"/>
      <c r="R23" s="39"/>
      <c r="S23" s="39"/>
      <c r="T23" s="39"/>
      <c r="U23" s="39"/>
      <c r="V23" s="39"/>
      <c r="W23" s="39"/>
      <c r="X23" s="57"/>
    </row>
    <row r="24" spans="2:24" x14ac:dyDescent="0.3">
      <c r="B24" s="58"/>
      <c r="C24" s="235" t="s">
        <v>216</v>
      </c>
      <c r="D24" s="30"/>
      <c r="E24" s="39"/>
      <c r="F24" s="39"/>
      <c r="G24" s="39"/>
      <c r="H24" s="39"/>
      <c r="I24" s="39"/>
      <c r="J24" s="39"/>
      <c r="K24" s="39"/>
      <c r="L24" s="39"/>
      <c r="M24" s="39"/>
      <c r="N24" s="39"/>
      <c r="O24" s="39"/>
      <c r="P24" s="39"/>
      <c r="Q24" s="39"/>
      <c r="R24" s="39"/>
      <c r="S24" s="39"/>
      <c r="T24" s="39"/>
      <c r="U24" s="39"/>
      <c r="V24" s="39"/>
      <c r="W24" s="39"/>
      <c r="X24" s="57"/>
    </row>
    <row r="25" spans="2:24" x14ac:dyDescent="0.3">
      <c r="B25" s="273" t="s">
        <v>30</v>
      </c>
      <c r="C25" s="111" t="s">
        <v>218</v>
      </c>
      <c r="D25" s="30" t="s">
        <v>96</v>
      </c>
      <c r="E25" s="36"/>
      <c r="F25" s="39"/>
      <c r="G25" s="36"/>
      <c r="H25" s="39"/>
      <c r="I25" s="36"/>
      <c r="J25" s="39"/>
      <c r="K25" s="36"/>
      <c r="L25" s="39"/>
      <c r="M25" s="36"/>
      <c r="N25" s="39"/>
      <c r="O25" s="36"/>
      <c r="P25" s="39"/>
      <c r="Q25" s="36"/>
      <c r="R25" s="39"/>
      <c r="S25" s="36"/>
      <c r="T25" s="39"/>
      <c r="U25" s="36"/>
      <c r="V25" s="39"/>
      <c r="W25" s="36"/>
      <c r="X25" s="57"/>
    </row>
    <row r="26" spans="2:24" x14ac:dyDescent="0.3">
      <c r="B26" s="62"/>
      <c r="C26" s="240" t="s">
        <v>205</v>
      </c>
      <c r="D26" s="30"/>
      <c r="E26" s="169"/>
      <c r="F26" s="39"/>
      <c r="G26" s="169"/>
      <c r="H26" s="39"/>
      <c r="I26" s="169"/>
      <c r="J26" s="39"/>
      <c r="K26" s="169"/>
      <c r="L26" s="39"/>
      <c r="M26" s="169"/>
      <c r="N26" s="39"/>
      <c r="O26" s="169"/>
      <c r="P26" s="39"/>
      <c r="Q26" s="169"/>
      <c r="R26" s="39"/>
      <c r="S26" s="169"/>
      <c r="T26" s="39"/>
      <c r="U26" s="169"/>
      <c r="V26" s="39"/>
      <c r="W26" s="169"/>
      <c r="X26" s="61"/>
    </row>
    <row r="27" spans="2:24" x14ac:dyDescent="0.3">
      <c r="B27" s="59"/>
      <c r="C27" s="111" t="s">
        <v>219</v>
      </c>
      <c r="D27" s="30" t="s">
        <v>2</v>
      </c>
      <c r="E27" s="36"/>
      <c r="F27" s="39"/>
      <c r="G27" s="36"/>
      <c r="H27" s="39"/>
      <c r="I27" s="36"/>
      <c r="J27" s="39"/>
      <c r="K27" s="36"/>
      <c r="L27" s="39"/>
      <c r="M27" s="36"/>
      <c r="N27" s="39"/>
      <c r="O27" s="36"/>
      <c r="P27" s="39"/>
      <c r="Q27" s="36"/>
      <c r="R27" s="39"/>
      <c r="S27" s="36"/>
      <c r="T27" s="39"/>
      <c r="U27" s="36"/>
      <c r="V27" s="39"/>
      <c r="W27" s="36"/>
      <c r="X27" s="57"/>
    </row>
    <row r="28" spans="2:24" x14ac:dyDescent="0.3">
      <c r="B28" s="59"/>
      <c r="C28" s="111" t="s">
        <v>220</v>
      </c>
      <c r="D28" s="30" t="s">
        <v>2</v>
      </c>
      <c r="E28" s="36"/>
      <c r="F28" s="39"/>
      <c r="G28" s="36"/>
      <c r="H28" s="39"/>
      <c r="I28" s="36"/>
      <c r="J28" s="39"/>
      <c r="K28" s="36"/>
      <c r="L28" s="39"/>
      <c r="M28" s="36"/>
      <c r="N28" s="39"/>
      <c r="O28" s="36"/>
      <c r="P28" s="39"/>
      <c r="Q28" s="36"/>
      <c r="R28" s="39"/>
      <c r="S28" s="36"/>
      <c r="T28" s="39"/>
      <c r="U28" s="36"/>
      <c r="V28" s="39"/>
      <c r="W28" s="36"/>
      <c r="X28" s="57"/>
    </row>
    <row r="29" spans="2:24" x14ac:dyDescent="0.3">
      <c r="B29" s="59"/>
      <c r="C29" s="111" t="s">
        <v>221</v>
      </c>
      <c r="D29" s="30" t="s">
        <v>2</v>
      </c>
      <c r="E29" s="36"/>
      <c r="F29" s="39"/>
      <c r="G29" s="36"/>
      <c r="H29" s="39"/>
      <c r="I29" s="36"/>
      <c r="J29" s="39"/>
      <c r="K29" s="36"/>
      <c r="L29" s="39"/>
      <c r="M29" s="36"/>
      <c r="N29" s="39"/>
      <c r="O29" s="36"/>
      <c r="P29" s="39"/>
      <c r="Q29" s="36"/>
      <c r="R29" s="39"/>
      <c r="S29" s="36"/>
      <c r="T29" s="39"/>
      <c r="U29" s="36"/>
      <c r="V29" s="39"/>
      <c r="W29" s="36"/>
      <c r="X29" s="57"/>
    </row>
    <row r="30" spans="2:24" x14ac:dyDescent="0.3">
      <c r="B30" s="59"/>
      <c r="C30" s="111" t="s">
        <v>222</v>
      </c>
      <c r="D30" s="30" t="s">
        <v>2</v>
      </c>
      <c r="E30" s="36"/>
      <c r="F30" s="39"/>
      <c r="G30" s="36"/>
      <c r="H30" s="39"/>
      <c r="I30" s="36"/>
      <c r="J30" s="39"/>
      <c r="K30" s="36"/>
      <c r="L30" s="39"/>
      <c r="M30" s="36"/>
      <c r="N30" s="39"/>
      <c r="O30" s="36"/>
      <c r="P30" s="39"/>
      <c r="Q30" s="36"/>
      <c r="R30" s="39"/>
      <c r="S30" s="36"/>
      <c r="T30" s="39"/>
      <c r="U30" s="36"/>
      <c r="V30" s="39"/>
      <c r="W30" s="36"/>
      <c r="X30" s="57"/>
    </row>
    <row r="31" spans="2:24" x14ac:dyDescent="0.3">
      <c r="B31" s="56"/>
      <c r="C31" s="243"/>
      <c r="D31" s="30"/>
      <c r="E31" s="39"/>
      <c r="F31" s="39"/>
      <c r="G31" s="39"/>
      <c r="H31" s="39"/>
      <c r="I31" s="39"/>
      <c r="J31" s="39"/>
      <c r="K31" s="39"/>
      <c r="L31" s="39"/>
      <c r="M31" s="39"/>
      <c r="N31" s="39"/>
      <c r="O31" s="39"/>
      <c r="P31" s="39"/>
      <c r="Q31" s="39"/>
      <c r="R31" s="39"/>
      <c r="S31" s="39"/>
      <c r="T31" s="39"/>
      <c r="U31" s="39"/>
      <c r="V31" s="39"/>
      <c r="W31" s="39"/>
      <c r="X31" s="57"/>
    </row>
    <row r="32" spans="2:24" x14ac:dyDescent="0.3">
      <c r="B32" s="58"/>
      <c r="C32" s="235" t="s">
        <v>217</v>
      </c>
      <c r="D32" s="30"/>
      <c r="E32" s="39"/>
      <c r="F32" s="39"/>
      <c r="G32" s="39"/>
      <c r="H32" s="39"/>
      <c r="I32" s="39"/>
      <c r="J32" s="39"/>
      <c r="K32" s="39"/>
      <c r="L32" s="39"/>
      <c r="M32" s="39"/>
      <c r="N32" s="39"/>
      <c r="O32" s="39"/>
      <c r="P32" s="39"/>
      <c r="Q32" s="39"/>
      <c r="R32" s="39"/>
      <c r="S32" s="39"/>
      <c r="T32" s="39"/>
      <c r="U32" s="39"/>
      <c r="V32" s="39"/>
      <c r="W32" s="39"/>
      <c r="X32" s="57"/>
    </row>
    <row r="33" spans="2:24" x14ac:dyDescent="0.3">
      <c r="B33" s="273" t="s">
        <v>30</v>
      </c>
      <c r="C33" s="111" t="s">
        <v>218</v>
      </c>
      <c r="D33" s="168" t="s">
        <v>96</v>
      </c>
      <c r="E33" s="36"/>
      <c r="F33" s="39"/>
      <c r="G33" s="36"/>
      <c r="H33" s="39"/>
      <c r="I33" s="36"/>
      <c r="J33" s="39"/>
      <c r="K33" s="36"/>
      <c r="L33" s="39"/>
      <c r="M33" s="36"/>
      <c r="N33" s="39"/>
      <c r="O33" s="36"/>
      <c r="P33" s="39"/>
      <c r="Q33" s="36"/>
      <c r="R33" s="39"/>
      <c r="S33" s="36"/>
      <c r="T33" s="39"/>
      <c r="U33" s="36"/>
      <c r="V33" s="39"/>
      <c r="W33" s="36"/>
      <c r="X33" s="57"/>
    </row>
    <row r="34" spans="2:24" x14ac:dyDescent="0.3">
      <c r="B34" s="62"/>
      <c r="C34" s="240" t="s">
        <v>205</v>
      </c>
      <c r="D34" s="30"/>
      <c r="E34" s="169"/>
      <c r="F34" s="39"/>
      <c r="G34" s="169"/>
      <c r="H34" s="39"/>
      <c r="I34" s="169"/>
      <c r="J34" s="39"/>
      <c r="K34" s="169"/>
      <c r="L34" s="39"/>
      <c r="M34" s="169"/>
      <c r="N34" s="39"/>
      <c r="O34" s="169"/>
      <c r="P34" s="39"/>
      <c r="Q34" s="169"/>
      <c r="R34" s="39"/>
      <c r="S34" s="169"/>
      <c r="T34" s="39"/>
      <c r="U34" s="169"/>
      <c r="V34" s="39"/>
      <c r="W34" s="169"/>
      <c r="X34" s="61"/>
    </row>
    <row r="35" spans="2:24" x14ac:dyDescent="0.3">
      <c r="B35" s="59"/>
      <c r="C35" s="239" t="s">
        <v>88</v>
      </c>
      <c r="D35" s="30" t="s">
        <v>2</v>
      </c>
      <c r="E35" s="36"/>
      <c r="F35" s="39"/>
      <c r="G35" s="36"/>
      <c r="H35" s="39"/>
      <c r="I35" s="36"/>
      <c r="J35" s="39"/>
      <c r="K35" s="36"/>
      <c r="L35" s="39"/>
      <c r="M35" s="36"/>
      <c r="N35" s="39"/>
      <c r="O35" s="36"/>
      <c r="P35" s="39"/>
      <c r="Q35" s="36"/>
      <c r="R35" s="39"/>
      <c r="S35" s="36"/>
      <c r="T35" s="39"/>
      <c r="U35" s="36"/>
      <c r="V35" s="39"/>
      <c r="W35" s="36"/>
      <c r="X35" s="57"/>
    </row>
    <row r="36" spans="2:24" x14ac:dyDescent="0.3">
      <c r="B36" s="59"/>
      <c r="C36" s="239" t="s">
        <v>91</v>
      </c>
      <c r="D36" s="30" t="s">
        <v>2</v>
      </c>
      <c r="E36" s="36"/>
      <c r="F36" s="39"/>
      <c r="G36" s="36"/>
      <c r="H36" s="39"/>
      <c r="I36" s="36"/>
      <c r="J36" s="39"/>
      <c r="K36" s="36"/>
      <c r="L36" s="39"/>
      <c r="M36" s="36"/>
      <c r="N36" s="39"/>
      <c r="O36" s="36"/>
      <c r="P36" s="39"/>
      <c r="Q36" s="36"/>
      <c r="R36" s="39"/>
      <c r="S36" s="36"/>
      <c r="T36" s="39"/>
      <c r="U36" s="36"/>
      <c r="V36" s="39"/>
      <c r="W36" s="36"/>
      <c r="X36" s="57"/>
    </row>
    <row r="37" spans="2:24" x14ac:dyDescent="0.3">
      <c r="B37" s="56"/>
      <c r="C37" s="243"/>
      <c r="D37" s="30"/>
      <c r="E37" s="218"/>
      <c r="F37" s="111"/>
      <c r="G37" s="218"/>
      <c r="H37" s="111"/>
      <c r="I37" s="218"/>
      <c r="J37" s="111"/>
      <c r="K37" s="218"/>
      <c r="L37" s="111"/>
      <c r="M37" s="218"/>
      <c r="N37" s="111"/>
      <c r="O37" s="218"/>
      <c r="P37" s="111"/>
      <c r="Q37" s="218"/>
      <c r="R37" s="111"/>
      <c r="S37" s="218"/>
      <c r="T37" s="111"/>
      <c r="U37" s="218"/>
      <c r="V37" s="111"/>
      <c r="W37" s="218"/>
      <c r="X37" s="57"/>
    </row>
    <row r="38" spans="2:24" x14ac:dyDescent="0.3">
      <c r="B38" s="63"/>
      <c r="C38" s="244"/>
      <c r="D38" s="64"/>
      <c r="E38" s="221"/>
      <c r="F38" s="93"/>
      <c r="G38" s="221"/>
      <c r="H38" s="93"/>
      <c r="I38" s="221"/>
      <c r="J38" s="93"/>
      <c r="K38" s="221"/>
      <c r="L38" s="93"/>
      <c r="M38" s="221"/>
      <c r="N38" s="93"/>
      <c r="O38" s="221"/>
      <c r="P38" s="93"/>
      <c r="Q38" s="221"/>
      <c r="R38" s="93"/>
      <c r="S38" s="221"/>
      <c r="T38" s="93"/>
      <c r="U38" s="221"/>
      <c r="V38" s="93"/>
      <c r="W38" s="221"/>
      <c r="X38" s="66"/>
    </row>
  </sheetData>
  <conditionalFormatting sqref="E27:E30">
    <cfRule type="expression" dxfId="70" priority="126">
      <formula>E$25&lt;&gt;""</formula>
    </cfRule>
  </conditionalFormatting>
  <conditionalFormatting sqref="E35:E36">
    <cfRule type="expression" dxfId="69" priority="130">
      <formula>E$33&lt;&gt;""</formula>
    </cfRule>
  </conditionalFormatting>
  <conditionalFormatting sqref="E22">
    <cfRule type="expression" dxfId="68" priority="124">
      <formula>E$19&lt;&gt;0</formula>
    </cfRule>
  </conditionalFormatting>
  <conditionalFormatting sqref="G27:G30">
    <cfRule type="expression" dxfId="67" priority="118">
      <formula>G$25&lt;&gt;""</formula>
    </cfRule>
  </conditionalFormatting>
  <conditionalFormatting sqref="I27:I30">
    <cfRule type="expression" dxfId="66" priority="110">
      <formula>I$25&lt;&gt;""</formula>
    </cfRule>
  </conditionalFormatting>
  <conditionalFormatting sqref="K27:K30">
    <cfRule type="expression" dxfId="65" priority="102">
      <formula>K$25&lt;&gt;""</formula>
    </cfRule>
  </conditionalFormatting>
  <conditionalFormatting sqref="K22">
    <cfRule type="expression" dxfId="64" priority="100">
      <formula>K$19&lt;&gt;0</formula>
    </cfRule>
  </conditionalFormatting>
  <conditionalFormatting sqref="M27:M30">
    <cfRule type="expression" dxfId="63" priority="94">
      <formula>M$25&lt;&gt;""</formula>
    </cfRule>
  </conditionalFormatting>
  <conditionalFormatting sqref="M22">
    <cfRule type="expression" dxfId="62" priority="92">
      <formula>M$19&lt;&gt;0</formula>
    </cfRule>
  </conditionalFormatting>
  <conditionalFormatting sqref="O27:O30">
    <cfRule type="expression" dxfId="61" priority="86">
      <formula>O$25&lt;&gt;""</formula>
    </cfRule>
  </conditionalFormatting>
  <conditionalFormatting sqref="O22">
    <cfRule type="expression" dxfId="60" priority="84">
      <formula>O$19&lt;&gt;0</formula>
    </cfRule>
  </conditionalFormatting>
  <conditionalFormatting sqref="Q22">
    <cfRule type="expression" dxfId="59" priority="76">
      <formula>Q$19&lt;&gt;0</formula>
    </cfRule>
  </conditionalFormatting>
  <conditionalFormatting sqref="S22">
    <cfRule type="expression" dxfId="58" priority="68">
      <formula>S$19&lt;&gt;0</formula>
    </cfRule>
  </conditionalFormatting>
  <conditionalFormatting sqref="U27:U30">
    <cfRule type="expression" dxfId="57" priority="62">
      <formula>U$25&lt;&gt;""</formula>
    </cfRule>
  </conditionalFormatting>
  <conditionalFormatting sqref="U22">
    <cfRule type="expression" dxfId="56" priority="60">
      <formula>U$19&lt;&gt;0</formula>
    </cfRule>
  </conditionalFormatting>
  <conditionalFormatting sqref="W27:W30">
    <cfRule type="expression" dxfId="55" priority="54">
      <formula>W$25&lt;&gt;""</formula>
    </cfRule>
  </conditionalFormatting>
  <conditionalFormatting sqref="W22">
    <cfRule type="expression" dxfId="54" priority="52">
      <formula>W$19&lt;&gt;0</formula>
    </cfRule>
  </conditionalFormatting>
  <conditionalFormatting sqref="G35:G36">
    <cfRule type="expression" dxfId="53" priority="45">
      <formula>G$33&lt;&gt;""</formula>
    </cfRule>
  </conditionalFormatting>
  <conditionalFormatting sqref="I35:I36">
    <cfRule type="expression" dxfId="52" priority="41">
      <formula>I$33&lt;&gt;""</formula>
    </cfRule>
  </conditionalFormatting>
  <conditionalFormatting sqref="K35:K36">
    <cfRule type="expression" dxfId="51" priority="37">
      <formula>K$33&lt;&gt;""</formula>
    </cfRule>
  </conditionalFormatting>
  <conditionalFormatting sqref="M35:M36">
    <cfRule type="expression" dxfId="50" priority="33">
      <formula>M$33&lt;&gt;""</formula>
    </cfRule>
  </conditionalFormatting>
  <conditionalFormatting sqref="O35:O36">
    <cfRule type="expression" dxfId="49" priority="29">
      <formula>O$33&lt;&gt;""</formula>
    </cfRule>
  </conditionalFormatting>
  <conditionalFormatting sqref="Q35:Q36">
    <cfRule type="expression" dxfId="48" priority="25">
      <formula>Q$33&lt;&gt;""</formula>
    </cfRule>
  </conditionalFormatting>
  <conditionalFormatting sqref="S35:S36">
    <cfRule type="expression" dxfId="47" priority="21">
      <formula>S$33&lt;&gt;""</formula>
    </cfRule>
  </conditionalFormatting>
  <conditionalFormatting sqref="U35:U36">
    <cfRule type="expression" dxfId="46" priority="17">
      <formula>U$33&lt;&gt;""</formula>
    </cfRule>
  </conditionalFormatting>
  <conditionalFormatting sqref="W35:W36">
    <cfRule type="expression" dxfId="45" priority="13">
      <formula>W$33&lt;&gt;""</formula>
    </cfRule>
  </conditionalFormatting>
  <conditionalFormatting sqref="Q27:Q30">
    <cfRule type="expression" dxfId="44" priority="9">
      <formula>Q$25&lt;&gt;""</formula>
    </cfRule>
  </conditionalFormatting>
  <conditionalFormatting sqref="S27:S30">
    <cfRule type="expression" dxfId="43" priority="7">
      <formula>S$25&lt;&gt;""</formula>
    </cfRule>
  </conditionalFormatting>
  <conditionalFormatting sqref="G22">
    <cfRule type="expression" dxfId="42" priority="4">
      <formula>G$19&lt;&gt;0</formula>
    </cfRule>
  </conditionalFormatting>
  <conditionalFormatting sqref="I22">
    <cfRule type="expression" dxfId="41" priority="1">
      <formula>I$19&lt;&gt;0</formula>
    </cfRule>
  </conditionalFormatting>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300" id="{9D9778F1-79AF-8A4A-8E91-F6EB5C2ECB3F}">
            <xm:f>LCC_Input_Risultati!E$27=Dati_di_Riferimento!$O$6</xm:f>
            <x14:dxf>
              <font>
                <color auto="1"/>
              </font>
              <fill>
                <patternFill>
                  <bgColor theme="1" tint="0.499984740745262"/>
                </patternFill>
              </fill>
            </x14:dxf>
          </x14:cfRule>
          <xm:sqref>E25 E33 K25 M25 O25 Q25 S25 U25 W25 G33 I33 K33 M33 O33 Q33 S33 U33 W33 G25 I25</xm:sqref>
        </x14:conditionalFormatting>
        <x14:conditionalFormatting xmlns:xm="http://schemas.microsoft.com/office/excel/2006/main">
          <x14:cfRule type="expression" priority="129" id="{7A95C730-5727-4042-BF0D-DCBC87DA818B}">
            <xm:f>E$10=Dati_di_Riferimento!$H$15</xm:f>
            <x14:dxf>
              <font>
                <color auto="1"/>
              </font>
              <fill>
                <patternFill>
                  <bgColor theme="1" tint="0.499984740745262"/>
                </patternFill>
              </fill>
            </x14:dxf>
          </x14:cfRule>
          <xm:sqref>E25</xm:sqref>
        </x14:conditionalFormatting>
        <x14:conditionalFormatting xmlns:xm="http://schemas.microsoft.com/office/excel/2006/main">
          <x14:cfRule type="expression" priority="128" id="{01BAF1A0-F2E5-1843-9EAC-945A920C69CF}">
            <xm:f>E$10&lt;&gt;Dati_di_Riferimento!$H$15</xm:f>
            <x14:dxf>
              <font>
                <color auto="1"/>
              </font>
              <fill>
                <patternFill>
                  <bgColor theme="1" tint="0.499984740745262"/>
                </patternFill>
              </fill>
            </x14:dxf>
          </x14:cfRule>
          <xm:sqref>E33 E35:E36 G35:G36 I35:I36 K35:K36 M35:M36 O35:O36 Q35:Q36 S35:S36 U35:U36 W35:W36</xm:sqref>
        </x14:conditionalFormatting>
        <x14:conditionalFormatting xmlns:xm="http://schemas.microsoft.com/office/excel/2006/main">
          <x14:cfRule type="expression" priority="127" id="{02D5B543-0C95-004C-B97B-5C4587139D84}">
            <xm:f>E$10=Dati_di_Riferimento!$H$15</xm:f>
            <x14:dxf>
              <font>
                <color auto="1"/>
              </font>
              <fill>
                <patternFill>
                  <bgColor theme="1" tint="0.499984740745262"/>
                </patternFill>
              </fill>
            </x14:dxf>
          </x14:cfRule>
          <xm:sqref>E27:E30</xm:sqref>
        </x14:conditionalFormatting>
        <x14:conditionalFormatting xmlns:xm="http://schemas.microsoft.com/office/excel/2006/main">
          <x14:cfRule type="expression" priority="119" id="{C07E01C1-C7C4-B948-B52F-013CF5AAABF0}">
            <xm:f>G$10=Dati_di_Riferimento!$H$15</xm:f>
            <x14:dxf>
              <font>
                <color auto="1"/>
              </font>
              <fill>
                <patternFill>
                  <bgColor theme="1" tint="0.499984740745262"/>
                </patternFill>
              </fill>
            </x14:dxf>
          </x14:cfRule>
          <xm:sqref>G27:G30</xm:sqref>
        </x14:conditionalFormatting>
        <x14:conditionalFormatting xmlns:xm="http://schemas.microsoft.com/office/excel/2006/main">
          <x14:cfRule type="expression" priority="111" id="{7FA782E6-846F-A44D-9197-30F11330C077}">
            <xm:f>I$10=Dati_di_Riferimento!$H$15</xm:f>
            <x14:dxf>
              <font>
                <color auto="1"/>
              </font>
              <fill>
                <patternFill>
                  <bgColor theme="1" tint="0.499984740745262"/>
                </patternFill>
              </fill>
            </x14:dxf>
          </x14:cfRule>
          <xm:sqref>I27:I30</xm:sqref>
        </x14:conditionalFormatting>
        <x14:conditionalFormatting xmlns:xm="http://schemas.microsoft.com/office/excel/2006/main">
          <x14:cfRule type="expression" priority="105" id="{01E6E7AE-C10A-9743-9803-090FD090D6ED}">
            <xm:f>K$10=Dati_di_Riferimento!$H$15</xm:f>
            <x14:dxf>
              <font>
                <color auto="1"/>
              </font>
              <fill>
                <patternFill>
                  <bgColor theme="1" tint="0.499984740745262"/>
                </patternFill>
              </fill>
            </x14:dxf>
          </x14:cfRule>
          <xm:sqref>K25</xm:sqref>
        </x14:conditionalFormatting>
        <x14:conditionalFormatting xmlns:xm="http://schemas.microsoft.com/office/excel/2006/main">
          <x14:cfRule type="expression" priority="103" id="{ABD82039-5950-6E43-8744-52D5AFF204D6}">
            <xm:f>K$10=Dati_di_Riferimento!$H$15</xm:f>
            <x14:dxf>
              <font>
                <color auto="1"/>
              </font>
              <fill>
                <patternFill>
                  <bgColor theme="1" tint="0.499984740745262"/>
                </patternFill>
              </fill>
            </x14:dxf>
          </x14:cfRule>
          <xm:sqref>K27:K30</xm:sqref>
        </x14:conditionalFormatting>
        <x14:conditionalFormatting xmlns:xm="http://schemas.microsoft.com/office/excel/2006/main">
          <x14:cfRule type="expression" priority="97" id="{3121732C-65F6-A14D-8F8D-72739C402059}">
            <xm:f>M$10=Dati_di_Riferimento!$H$15</xm:f>
            <x14:dxf>
              <font>
                <color auto="1"/>
              </font>
              <fill>
                <patternFill>
                  <bgColor theme="1" tint="0.499984740745262"/>
                </patternFill>
              </fill>
            </x14:dxf>
          </x14:cfRule>
          <xm:sqref>M25</xm:sqref>
        </x14:conditionalFormatting>
        <x14:conditionalFormatting xmlns:xm="http://schemas.microsoft.com/office/excel/2006/main">
          <x14:cfRule type="expression" priority="95" id="{0BCCD1A0-9102-9646-8D11-387C752363FA}">
            <xm:f>M$10=Dati_di_Riferimento!$H$15</xm:f>
            <x14:dxf>
              <font>
                <color auto="1"/>
              </font>
              <fill>
                <patternFill>
                  <bgColor theme="1" tint="0.499984740745262"/>
                </patternFill>
              </fill>
            </x14:dxf>
          </x14:cfRule>
          <xm:sqref>M27:M30</xm:sqref>
        </x14:conditionalFormatting>
        <x14:conditionalFormatting xmlns:xm="http://schemas.microsoft.com/office/excel/2006/main">
          <x14:cfRule type="expression" priority="89" id="{E4601D67-CD31-6F43-8125-9B67FAF9CEFB}">
            <xm:f>O$10=Dati_di_Riferimento!$H$15</xm:f>
            <x14:dxf>
              <font>
                <color auto="1"/>
              </font>
              <fill>
                <patternFill>
                  <bgColor theme="1" tint="0.499984740745262"/>
                </patternFill>
              </fill>
            </x14:dxf>
          </x14:cfRule>
          <xm:sqref>O25</xm:sqref>
        </x14:conditionalFormatting>
        <x14:conditionalFormatting xmlns:xm="http://schemas.microsoft.com/office/excel/2006/main">
          <x14:cfRule type="expression" priority="87" id="{2DDDDDB5-ED94-4843-ABC8-B0B46CF04EB2}">
            <xm:f>O$10=Dati_di_Riferimento!$H$15</xm:f>
            <x14:dxf>
              <font>
                <color auto="1"/>
              </font>
              <fill>
                <patternFill>
                  <bgColor theme="1" tint="0.499984740745262"/>
                </patternFill>
              </fill>
            </x14:dxf>
          </x14:cfRule>
          <xm:sqref>O27:O30</xm:sqref>
        </x14:conditionalFormatting>
        <x14:conditionalFormatting xmlns:xm="http://schemas.microsoft.com/office/excel/2006/main">
          <x14:cfRule type="expression" priority="81" id="{1B4ED254-6A6F-934F-8121-93839DA65E6F}">
            <xm:f>Q$10=Dati_di_Riferimento!$H$15</xm:f>
            <x14:dxf>
              <font>
                <color auto="1"/>
              </font>
              <fill>
                <patternFill>
                  <bgColor theme="1" tint="0.499984740745262"/>
                </patternFill>
              </fill>
            </x14:dxf>
          </x14:cfRule>
          <xm:sqref>Q25</xm:sqref>
        </x14:conditionalFormatting>
        <x14:conditionalFormatting xmlns:xm="http://schemas.microsoft.com/office/excel/2006/main">
          <x14:cfRule type="expression" priority="73" id="{5AFB421E-1487-3749-A2AF-A5920E00F2B0}">
            <xm:f>S$10=Dati_di_Riferimento!$H$15</xm:f>
            <x14:dxf>
              <font>
                <color auto="1"/>
              </font>
              <fill>
                <patternFill>
                  <bgColor theme="1" tint="0.499984740745262"/>
                </patternFill>
              </fill>
            </x14:dxf>
          </x14:cfRule>
          <xm:sqref>S25</xm:sqref>
        </x14:conditionalFormatting>
        <x14:conditionalFormatting xmlns:xm="http://schemas.microsoft.com/office/excel/2006/main">
          <x14:cfRule type="expression" priority="65" id="{649FA023-BFEC-1F41-B255-662F0D344296}">
            <xm:f>U$10=Dati_di_Riferimento!$H$15</xm:f>
            <x14:dxf>
              <font>
                <color auto="1"/>
              </font>
              <fill>
                <patternFill>
                  <bgColor theme="1" tint="0.499984740745262"/>
                </patternFill>
              </fill>
            </x14:dxf>
          </x14:cfRule>
          <xm:sqref>U25</xm:sqref>
        </x14:conditionalFormatting>
        <x14:conditionalFormatting xmlns:xm="http://schemas.microsoft.com/office/excel/2006/main">
          <x14:cfRule type="expression" priority="63" id="{53BBB146-EBB9-C448-9BFB-D81AA11F17D9}">
            <xm:f>U$10=Dati_di_Riferimento!$H$15</xm:f>
            <x14:dxf>
              <font>
                <color auto="1"/>
              </font>
              <fill>
                <patternFill>
                  <bgColor theme="1" tint="0.499984740745262"/>
                </patternFill>
              </fill>
            </x14:dxf>
          </x14:cfRule>
          <xm:sqref>U27:U30</xm:sqref>
        </x14:conditionalFormatting>
        <x14:conditionalFormatting xmlns:xm="http://schemas.microsoft.com/office/excel/2006/main">
          <x14:cfRule type="expression" priority="57" id="{F3DE3979-2208-9146-9D84-B8659735BED1}">
            <xm:f>W$10=Dati_di_Riferimento!$H$15</xm:f>
            <x14:dxf>
              <font>
                <color auto="1"/>
              </font>
              <fill>
                <patternFill>
                  <bgColor theme="1" tint="0.499984740745262"/>
                </patternFill>
              </fill>
            </x14:dxf>
          </x14:cfRule>
          <xm:sqref>W25</xm:sqref>
        </x14:conditionalFormatting>
        <x14:conditionalFormatting xmlns:xm="http://schemas.microsoft.com/office/excel/2006/main">
          <x14:cfRule type="expression" priority="55" id="{E27EB074-036D-3C45-89F6-C9AC9E0B324D}">
            <xm:f>W$10=Dati_di_Riferimento!$H$15</xm:f>
            <x14:dxf>
              <font>
                <color auto="1"/>
              </font>
              <fill>
                <patternFill>
                  <bgColor theme="1" tint="0.499984740745262"/>
                </patternFill>
              </fill>
            </x14:dxf>
          </x14:cfRule>
          <xm:sqref>W27:W30</xm:sqref>
        </x14:conditionalFormatting>
        <x14:conditionalFormatting xmlns:xm="http://schemas.microsoft.com/office/excel/2006/main">
          <x14:cfRule type="expression" priority="125" id="{66627F91-7B62-124E-96DF-791FB1E04044}">
            <xm:f>E$10=Dati_di_Riferimento!$H$5</xm:f>
            <x14:dxf>
              <font>
                <color auto="1"/>
              </font>
              <fill>
                <patternFill patternType="none">
                  <bgColor auto="1"/>
                </patternFill>
              </fill>
            </x14:dxf>
          </x14:cfRule>
          <xm:sqref>E33 E35:E36</xm:sqref>
        </x14:conditionalFormatting>
        <x14:conditionalFormatting xmlns:xm="http://schemas.microsoft.com/office/excel/2006/main">
          <x14:cfRule type="expression" priority="44" id="{82C62857-796F-449E-ADB6-28728169C9D7}">
            <xm:f>G$10&lt;&gt;Dati_di_Riferimento!$H$15</xm:f>
            <x14:dxf>
              <font>
                <color auto="1"/>
              </font>
              <fill>
                <patternFill>
                  <bgColor theme="1" tint="0.499984740745262"/>
                </patternFill>
              </fill>
            </x14:dxf>
          </x14:cfRule>
          <xm:sqref>G33</xm:sqref>
        </x14:conditionalFormatting>
        <x14:conditionalFormatting xmlns:xm="http://schemas.microsoft.com/office/excel/2006/main">
          <x14:cfRule type="expression" priority="43" id="{80E7BCDB-D3B2-40A4-A20D-D652A499E847}">
            <xm:f>G$10=Dati_di_Riferimento!$H$5</xm:f>
            <x14:dxf>
              <font>
                <color auto="1"/>
              </font>
              <fill>
                <patternFill patternType="none">
                  <bgColor auto="1"/>
                </patternFill>
              </fill>
            </x14:dxf>
          </x14:cfRule>
          <xm:sqref>G33 G35:G36</xm:sqref>
        </x14:conditionalFormatting>
        <x14:conditionalFormatting xmlns:xm="http://schemas.microsoft.com/office/excel/2006/main">
          <x14:cfRule type="expression" priority="40" id="{729B0664-FFA4-4777-952A-252122D79F34}">
            <xm:f>I$10&lt;&gt;Dati_di_Riferimento!$H$15</xm:f>
            <x14:dxf>
              <font>
                <color auto="1"/>
              </font>
              <fill>
                <patternFill>
                  <bgColor theme="1" tint="0.499984740745262"/>
                </patternFill>
              </fill>
            </x14:dxf>
          </x14:cfRule>
          <xm:sqref>I33</xm:sqref>
        </x14:conditionalFormatting>
        <x14:conditionalFormatting xmlns:xm="http://schemas.microsoft.com/office/excel/2006/main">
          <x14:cfRule type="expression" priority="39" id="{2298F8EF-8C18-4F1D-A26F-5AEB2456B471}">
            <xm:f>I$10=Dati_di_Riferimento!$H$5</xm:f>
            <x14:dxf>
              <font>
                <color auto="1"/>
              </font>
              <fill>
                <patternFill patternType="none">
                  <bgColor auto="1"/>
                </patternFill>
              </fill>
            </x14:dxf>
          </x14:cfRule>
          <xm:sqref>I33 I35:I36</xm:sqref>
        </x14:conditionalFormatting>
        <x14:conditionalFormatting xmlns:xm="http://schemas.microsoft.com/office/excel/2006/main">
          <x14:cfRule type="expression" priority="36" id="{E730A4AF-9FFA-4925-A5C5-81CC200AB462}">
            <xm:f>K$10&lt;&gt;Dati_di_Riferimento!$H$15</xm:f>
            <x14:dxf>
              <font>
                <color auto="1"/>
              </font>
              <fill>
                <patternFill>
                  <bgColor theme="1" tint="0.499984740745262"/>
                </patternFill>
              </fill>
            </x14:dxf>
          </x14:cfRule>
          <xm:sqref>K33</xm:sqref>
        </x14:conditionalFormatting>
        <x14:conditionalFormatting xmlns:xm="http://schemas.microsoft.com/office/excel/2006/main">
          <x14:cfRule type="expression" priority="35" id="{C1E576AF-185D-426F-9F67-C0AE9FBAFB8C}">
            <xm:f>K$10=Dati_di_Riferimento!$H$5</xm:f>
            <x14:dxf>
              <font>
                <color auto="1"/>
              </font>
              <fill>
                <patternFill patternType="none">
                  <bgColor auto="1"/>
                </patternFill>
              </fill>
            </x14:dxf>
          </x14:cfRule>
          <xm:sqref>K33 K35:K36</xm:sqref>
        </x14:conditionalFormatting>
        <x14:conditionalFormatting xmlns:xm="http://schemas.microsoft.com/office/excel/2006/main">
          <x14:cfRule type="expression" priority="32" id="{3E12D7CA-1675-4D72-9D4F-DFC08F4F016F}">
            <xm:f>M$10&lt;&gt;Dati_di_Riferimento!$H$15</xm:f>
            <x14:dxf>
              <font>
                <color auto="1"/>
              </font>
              <fill>
                <patternFill>
                  <bgColor theme="1" tint="0.499984740745262"/>
                </patternFill>
              </fill>
            </x14:dxf>
          </x14:cfRule>
          <xm:sqref>M33</xm:sqref>
        </x14:conditionalFormatting>
        <x14:conditionalFormatting xmlns:xm="http://schemas.microsoft.com/office/excel/2006/main">
          <x14:cfRule type="expression" priority="31" id="{990D73D7-FD1B-4587-93AB-5B2889B4E968}">
            <xm:f>M$10=Dati_di_Riferimento!$H$5</xm:f>
            <x14:dxf>
              <font>
                <color auto="1"/>
              </font>
              <fill>
                <patternFill patternType="none">
                  <bgColor auto="1"/>
                </patternFill>
              </fill>
            </x14:dxf>
          </x14:cfRule>
          <xm:sqref>M33 M35:M36</xm:sqref>
        </x14:conditionalFormatting>
        <x14:conditionalFormatting xmlns:xm="http://schemas.microsoft.com/office/excel/2006/main">
          <x14:cfRule type="expression" priority="28" id="{C6B24BC1-8D49-4B19-B860-223635332631}">
            <xm:f>O$10&lt;&gt;Dati_di_Riferimento!$H$15</xm:f>
            <x14:dxf>
              <font>
                <color auto="1"/>
              </font>
              <fill>
                <patternFill>
                  <bgColor theme="1" tint="0.499984740745262"/>
                </patternFill>
              </fill>
            </x14:dxf>
          </x14:cfRule>
          <xm:sqref>O33</xm:sqref>
        </x14:conditionalFormatting>
        <x14:conditionalFormatting xmlns:xm="http://schemas.microsoft.com/office/excel/2006/main">
          <x14:cfRule type="expression" priority="27" id="{3DF4A3D7-FFF9-41F9-BCDF-C6A3A754F1DA}">
            <xm:f>O$10=Dati_di_Riferimento!$H$5</xm:f>
            <x14:dxf>
              <font>
                <color auto="1"/>
              </font>
              <fill>
                <patternFill patternType="none">
                  <bgColor auto="1"/>
                </patternFill>
              </fill>
            </x14:dxf>
          </x14:cfRule>
          <xm:sqref>O33 O35:O36</xm:sqref>
        </x14:conditionalFormatting>
        <x14:conditionalFormatting xmlns:xm="http://schemas.microsoft.com/office/excel/2006/main">
          <x14:cfRule type="expression" priority="24" id="{E75748D8-7807-4447-8A63-19E8EBED1D1E}">
            <xm:f>Q$10&lt;&gt;Dati_di_Riferimento!$H$15</xm:f>
            <x14:dxf>
              <font>
                <color auto="1"/>
              </font>
              <fill>
                <patternFill>
                  <bgColor theme="1" tint="0.499984740745262"/>
                </patternFill>
              </fill>
            </x14:dxf>
          </x14:cfRule>
          <xm:sqref>Q33</xm:sqref>
        </x14:conditionalFormatting>
        <x14:conditionalFormatting xmlns:xm="http://schemas.microsoft.com/office/excel/2006/main">
          <x14:cfRule type="expression" priority="23" id="{6B718816-5138-4682-9053-425B7C6882E2}">
            <xm:f>Q$10=Dati_di_Riferimento!$H$5</xm:f>
            <x14:dxf>
              <font>
                <color auto="1"/>
              </font>
              <fill>
                <patternFill patternType="none">
                  <bgColor auto="1"/>
                </patternFill>
              </fill>
            </x14:dxf>
          </x14:cfRule>
          <xm:sqref>Q33 Q35:Q36</xm:sqref>
        </x14:conditionalFormatting>
        <x14:conditionalFormatting xmlns:xm="http://schemas.microsoft.com/office/excel/2006/main">
          <x14:cfRule type="expression" priority="20" id="{F70466D4-77EE-4023-A43E-99B628CB4B6B}">
            <xm:f>S$10&lt;&gt;Dati_di_Riferimento!$H$15</xm:f>
            <x14:dxf>
              <font>
                <color auto="1"/>
              </font>
              <fill>
                <patternFill>
                  <bgColor theme="1" tint="0.499984740745262"/>
                </patternFill>
              </fill>
            </x14:dxf>
          </x14:cfRule>
          <xm:sqref>S33</xm:sqref>
        </x14:conditionalFormatting>
        <x14:conditionalFormatting xmlns:xm="http://schemas.microsoft.com/office/excel/2006/main">
          <x14:cfRule type="expression" priority="19" id="{51EEB2EF-C581-4516-B95B-6E0A0486FFFF}">
            <xm:f>S$10=Dati_di_Riferimento!$H$5</xm:f>
            <x14:dxf>
              <font>
                <color auto="1"/>
              </font>
              <fill>
                <patternFill patternType="none">
                  <bgColor auto="1"/>
                </patternFill>
              </fill>
            </x14:dxf>
          </x14:cfRule>
          <xm:sqref>S33 S35:S36</xm:sqref>
        </x14:conditionalFormatting>
        <x14:conditionalFormatting xmlns:xm="http://schemas.microsoft.com/office/excel/2006/main">
          <x14:cfRule type="expression" priority="16" id="{59E6FDA7-EC28-4E7B-BBE0-93E044D9B3A3}">
            <xm:f>U$10&lt;&gt;Dati_di_Riferimento!$H$15</xm:f>
            <x14:dxf>
              <font>
                <color auto="1"/>
              </font>
              <fill>
                <patternFill>
                  <bgColor theme="1" tint="0.499984740745262"/>
                </patternFill>
              </fill>
            </x14:dxf>
          </x14:cfRule>
          <xm:sqref>U33</xm:sqref>
        </x14:conditionalFormatting>
        <x14:conditionalFormatting xmlns:xm="http://schemas.microsoft.com/office/excel/2006/main">
          <x14:cfRule type="expression" priority="15" id="{5F0CF045-7376-42A6-AF8C-88DC53A91D91}">
            <xm:f>U$10=Dati_di_Riferimento!$H$5</xm:f>
            <x14:dxf>
              <font>
                <color auto="1"/>
              </font>
              <fill>
                <patternFill patternType="none">
                  <bgColor auto="1"/>
                </patternFill>
              </fill>
            </x14:dxf>
          </x14:cfRule>
          <xm:sqref>U33 U35:U36</xm:sqref>
        </x14:conditionalFormatting>
        <x14:conditionalFormatting xmlns:xm="http://schemas.microsoft.com/office/excel/2006/main">
          <x14:cfRule type="expression" priority="12" id="{3917139A-917F-401A-A3DE-705C980D6B8D}">
            <xm:f>W$10&lt;&gt;Dati_di_Riferimento!$H$15</xm:f>
            <x14:dxf>
              <font>
                <color auto="1"/>
              </font>
              <fill>
                <patternFill>
                  <bgColor theme="1" tint="0.499984740745262"/>
                </patternFill>
              </fill>
            </x14:dxf>
          </x14:cfRule>
          <xm:sqref>W33</xm:sqref>
        </x14:conditionalFormatting>
        <x14:conditionalFormatting xmlns:xm="http://schemas.microsoft.com/office/excel/2006/main">
          <x14:cfRule type="expression" priority="11" id="{B7C15AC6-2543-4233-84D9-D5EC84C52225}">
            <xm:f>W$10=Dati_di_Riferimento!$H$5</xm:f>
            <x14:dxf>
              <font>
                <color auto="1"/>
              </font>
              <fill>
                <patternFill patternType="none">
                  <bgColor auto="1"/>
                </patternFill>
              </fill>
            </x14:dxf>
          </x14:cfRule>
          <xm:sqref>W33 W35:W36</xm:sqref>
        </x14:conditionalFormatting>
        <x14:conditionalFormatting xmlns:xm="http://schemas.microsoft.com/office/excel/2006/main">
          <x14:cfRule type="expression" priority="10" id="{CF08FF9C-E8B4-4344-8E49-882FD71E571D}">
            <xm:f>Q$10=Dati_di_Riferimento!$H$15</xm:f>
            <x14:dxf>
              <font>
                <color auto="1"/>
              </font>
              <fill>
                <patternFill>
                  <bgColor theme="1" tint="0.499984740745262"/>
                </patternFill>
              </fill>
            </x14:dxf>
          </x14:cfRule>
          <xm:sqref>Q27:Q30</xm:sqref>
        </x14:conditionalFormatting>
        <x14:conditionalFormatting xmlns:xm="http://schemas.microsoft.com/office/excel/2006/main">
          <x14:cfRule type="expression" priority="8" id="{01899696-21D7-2B49-A198-9F49AA148A2B}">
            <xm:f>S$10=Dati_di_Riferimento!$H$15</xm:f>
            <x14:dxf>
              <font>
                <color auto="1"/>
              </font>
              <fill>
                <patternFill>
                  <bgColor theme="1" tint="0.499984740745262"/>
                </patternFill>
              </fill>
            </x14:dxf>
          </x14:cfRule>
          <xm:sqref>S27:S30</xm:sqref>
        </x14:conditionalFormatting>
        <x14:conditionalFormatting xmlns:xm="http://schemas.microsoft.com/office/excel/2006/main">
          <x14:cfRule type="expression" priority="5" id="{5604F918-2CDE-D74D-8399-51D1547CCB81}">
            <xm:f>G$10=Dati_di_Riferimento!$H$15</xm:f>
            <x14:dxf>
              <font>
                <color auto="1"/>
              </font>
              <fill>
                <patternFill>
                  <bgColor theme="1" tint="0.499984740745262"/>
                </patternFill>
              </fill>
            </x14:dxf>
          </x14:cfRule>
          <xm:sqref>G25</xm:sqref>
        </x14:conditionalFormatting>
        <x14:conditionalFormatting xmlns:xm="http://schemas.microsoft.com/office/excel/2006/main">
          <x14:cfRule type="expression" priority="2" id="{5AB3820A-8D67-0A43-88F7-5A318759D38C}">
            <xm:f>I$10=Dati_di_Riferimento!$H$15</xm:f>
            <x14:dxf>
              <font>
                <color auto="1"/>
              </font>
              <fill>
                <patternFill>
                  <bgColor theme="1" tint="0.499984740745262"/>
                </patternFill>
              </fill>
            </x14:dxf>
          </x14:cfRule>
          <xm:sqref>I25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32"/>
  <sheetViews>
    <sheetView workbookViewId="0"/>
  </sheetViews>
  <sheetFormatPr defaultColWidth="10.84375" defaultRowHeight="13.5" outlineLevelCol="1" x14ac:dyDescent="0.3"/>
  <cols>
    <col min="1" max="1" width="3.61328125" style="233" customWidth="1"/>
    <col min="2" max="2" width="3.15234375" style="233" customWidth="1"/>
    <col min="3" max="3" width="46.15234375" style="233" customWidth="1"/>
    <col min="4" max="4" width="4.15234375" style="233" customWidth="1"/>
    <col min="5" max="5" width="12.84375" style="233" customWidth="1"/>
    <col min="6" max="6" width="4.15234375" style="233" customWidth="1"/>
    <col min="7" max="7" width="12.84375" style="233" customWidth="1"/>
    <col min="8" max="8" width="4.15234375" style="233" customWidth="1" outlineLevel="1"/>
    <col min="9" max="9" width="12.84375" style="233" customWidth="1" outlineLevel="1"/>
    <col min="10" max="10" width="4.15234375" style="233" customWidth="1" outlineLevel="1"/>
    <col min="11" max="11" width="12.84375" style="233" customWidth="1" outlineLevel="1"/>
    <col min="12" max="12" width="4.15234375" style="233" customWidth="1" outlineLevel="1"/>
    <col min="13" max="13" width="12.84375" style="233" customWidth="1" outlineLevel="1"/>
    <col min="14" max="14" width="4.15234375" style="233" customWidth="1" outlineLevel="1"/>
    <col min="15" max="15" width="12.84375" style="233" customWidth="1" outlineLevel="1"/>
    <col min="16" max="16" width="4.15234375" style="233" customWidth="1" outlineLevel="1"/>
    <col min="17" max="17" width="12.84375" style="233" customWidth="1" outlineLevel="1"/>
    <col min="18" max="18" width="4.15234375" style="233" customWidth="1" outlineLevel="1"/>
    <col min="19" max="19" width="12.84375" style="233" customWidth="1" outlineLevel="1"/>
    <col min="20" max="20" width="4.15234375" style="233" customWidth="1" outlineLevel="1"/>
    <col min="21" max="21" width="12.84375" style="233" customWidth="1" outlineLevel="1"/>
    <col min="22" max="22" width="4.15234375" style="233" customWidth="1" outlineLevel="1"/>
    <col min="23" max="23" width="12.84375" style="233" customWidth="1" outlineLevel="1"/>
    <col min="24" max="24" width="4.15234375" style="233" customWidth="1"/>
    <col min="25" max="16384" width="10.84375" style="233"/>
  </cols>
  <sheetData>
    <row r="1" spans="2:24" s="5" customFormat="1" ht="40" customHeight="1" x14ac:dyDescent="0.3">
      <c r="B1" s="81" t="s">
        <v>168</v>
      </c>
      <c r="C1" s="96"/>
    </row>
    <row r="3" spans="2:24" s="23" customFormat="1" ht="23.15" customHeight="1" x14ac:dyDescent="0.3">
      <c r="B3" s="67" t="s">
        <v>169</v>
      </c>
      <c r="C3" s="67"/>
      <c r="D3" s="68"/>
      <c r="E3" s="69"/>
      <c r="F3" s="69"/>
      <c r="G3" s="69"/>
      <c r="H3" s="69"/>
      <c r="I3" s="69"/>
      <c r="J3" s="69"/>
      <c r="K3" s="69"/>
      <c r="L3" s="69"/>
      <c r="M3" s="69"/>
      <c r="N3" s="69"/>
      <c r="O3" s="69"/>
      <c r="P3" s="69"/>
      <c r="Q3" s="69"/>
      <c r="R3" s="69"/>
      <c r="S3" s="69"/>
      <c r="T3" s="69"/>
      <c r="U3" s="69"/>
      <c r="V3" s="69"/>
      <c r="W3" s="69"/>
      <c r="X3" s="70"/>
    </row>
    <row r="4" spans="2:24" s="23" customFormat="1" ht="14" x14ac:dyDescent="0.3">
      <c r="B4" s="265"/>
      <c r="C4" s="243"/>
      <c r="D4" s="30"/>
      <c r="E4" s="31"/>
      <c r="F4" s="31"/>
      <c r="G4" s="31"/>
      <c r="H4" s="31"/>
      <c r="I4" s="31"/>
      <c r="J4" s="31"/>
      <c r="K4" s="31"/>
      <c r="L4" s="31"/>
      <c r="M4" s="31"/>
      <c r="N4" s="31"/>
      <c r="O4" s="31"/>
      <c r="P4" s="31"/>
      <c r="Q4" s="31"/>
      <c r="R4" s="31"/>
      <c r="S4" s="31"/>
      <c r="T4" s="31"/>
      <c r="U4" s="31"/>
      <c r="V4" s="31"/>
      <c r="W4" s="31"/>
      <c r="X4" s="71"/>
    </row>
    <row r="5" spans="2:24" s="42" customFormat="1" ht="14" x14ac:dyDescent="0.3">
      <c r="B5" s="280"/>
      <c r="C5" s="288" t="s">
        <v>162</v>
      </c>
      <c r="D5" s="281"/>
      <c r="E5" s="282">
        <f>Risposta_Offerente!E14</f>
        <v>0</v>
      </c>
      <c r="F5" s="281"/>
      <c r="G5" s="282">
        <f>Risposta_Offerente!G14</f>
        <v>0</v>
      </c>
      <c r="H5" s="281"/>
      <c r="I5" s="282">
        <f>Risposta_Offerente!I14</f>
        <v>0</v>
      </c>
      <c r="J5" s="281"/>
      <c r="K5" s="282">
        <f>Risposta_Offerente!K14</f>
        <v>0</v>
      </c>
      <c r="L5" s="281"/>
      <c r="M5" s="282">
        <f>Risposta_Offerente!M14</f>
        <v>0</v>
      </c>
      <c r="N5" s="281"/>
      <c r="O5" s="282">
        <f>Risposta_Offerente!O14</f>
        <v>0</v>
      </c>
      <c r="P5" s="281"/>
      <c r="Q5" s="282">
        <f>Risposta_Offerente!Q14</f>
        <v>0</v>
      </c>
      <c r="R5" s="281"/>
      <c r="S5" s="282">
        <f>Risposta_Offerente!S14</f>
        <v>0</v>
      </c>
      <c r="T5" s="281"/>
      <c r="U5" s="282">
        <f>Risposta_Offerente!U14</f>
        <v>0</v>
      </c>
      <c r="V5" s="281"/>
      <c r="W5" s="282">
        <f>Risposta_Offerente!W14</f>
        <v>0</v>
      </c>
      <c r="X5" s="283"/>
    </row>
    <row r="6" spans="2:24" s="23" customFormat="1" ht="14" x14ac:dyDescent="0.3">
      <c r="B6" s="266"/>
      <c r="C6" s="235" t="s">
        <v>163</v>
      </c>
      <c r="D6" s="30"/>
      <c r="E6" s="276">
        <f>LCC_Input_Risultati!E74+LCC_Input_Risultati!E79</f>
        <v>0</v>
      </c>
      <c r="F6" s="31"/>
      <c r="G6" s="276">
        <f>LCC_Input_Risultati!G74+LCC_Input_Risultati!G79</f>
        <v>0</v>
      </c>
      <c r="H6" s="31"/>
      <c r="I6" s="276">
        <f>LCC_Input_Risultati!I74+LCC_Input_Risultati!I79</f>
        <v>0</v>
      </c>
      <c r="J6" s="31"/>
      <c r="K6" s="276">
        <f>LCC_Input_Risultati!K74+LCC_Input_Risultati!K79</f>
        <v>0</v>
      </c>
      <c r="L6" s="31"/>
      <c r="M6" s="276">
        <f>LCC_Input_Risultati!M74+LCC_Input_Risultati!M79</f>
        <v>0</v>
      </c>
      <c r="N6" s="31"/>
      <c r="O6" s="276">
        <f>LCC_Input_Risultati!O74+LCC_Input_Risultati!O79</f>
        <v>0</v>
      </c>
      <c r="P6" s="31"/>
      <c r="Q6" s="276">
        <f>LCC_Input_Risultati!Q74+LCC_Input_Risultati!Q79</f>
        <v>0</v>
      </c>
      <c r="R6" s="31"/>
      <c r="S6" s="276">
        <f>LCC_Input_Risultati!S74+LCC_Input_Risultati!S79</f>
        <v>0</v>
      </c>
      <c r="T6" s="31"/>
      <c r="U6" s="276">
        <f>LCC_Input_Risultati!U74+LCC_Input_Risultati!U79</f>
        <v>0</v>
      </c>
      <c r="V6" s="31"/>
      <c r="W6" s="276">
        <f>LCC_Input_Risultati!W74+LCC_Input_Risultati!W79</f>
        <v>0</v>
      </c>
      <c r="X6" s="71"/>
    </row>
    <row r="7" spans="2:24" s="23" customFormat="1" ht="14" x14ac:dyDescent="0.3">
      <c r="B7" s="266"/>
      <c r="C7" s="235" t="s">
        <v>164</v>
      </c>
      <c r="D7" s="30"/>
      <c r="E7" s="276">
        <f>LCC_Input_Risultati!E75</f>
        <v>0</v>
      </c>
      <c r="F7" s="31"/>
      <c r="G7" s="276">
        <f>LCC_Input_Risultati!G75</f>
        <v>0</v>
      </c>
      <c r="H7" s="31"/>
      <c r="I7" s="276">
        <f>LCC_Input_Risultati!I75</f>
        <v>0</v>
      </c>
      <c r="J7" s="31"/>
      <c r="K7" s="276">
        <f>LCC_Input_Risultati!K75</f>
        <v>0</v>
      </c>
      <c r="L7" s="31"/>
      <c r="M7" s="276">
        <f>LCC_Input_Risultati!M75</f>
        <v>0</v>
      </c>
      <c r="N7" s="31"/>
      <c r="O7" s="276">
        <f>LCC_Input_Risultati!O75</f>
        <v>0</v>
      </c>
      <c r="P7" s="31"/>
      <c r="Q7" s="276">
        <f>LCC_Input_Risultati!Q75</f>
        <v>0</v>
      </c>
      <c r="R7" s="31"/>
      <c r="S7" s="276">
        <f>LCC_Input_Risultati!S75</f>
        <v>0</v>
      </c>
      <c r="T7" s="31"/>
      <c r="U7" s="276">
        <f>LCC_Input_Risultati!U75</f>
        <v>0</v>
      </c>
      <c r="V7" s="31"/>
      <c r="W7" s="276">
        <f>LCC_Input_Risultati!W75</f>
        <v>0</v>
      </c>
      <c r="X7" s="71"/>
    </row>
    <row r="8" spans="2:24" s="23" customFormat="1" ht="14" x14ac:dyDescent="0.3">
      <c r="B8" s="266"/>
      <c r="C8" s="235" t="s">
        <v>165</v>
      </c>
      <c r="D8" s="30"/>
      <c r="E8" s="276">
        <f>LCC_Input_Risultati!E76</f>
        <v>0</v>
      </c>
      <c r="F8" s="31"/>
      <c r="G8" s="276">
        <f>LCC_Input_Risultati!G76</f>
        <v>0</v>
      </c>
      <c r="H8" s="31"/>
      <c r="I8" s="276">
        <f>LCC_Input_Risultati!I76</f>
        <v>0</v>
      </c>
      <c r="J8" s="31"/>
      <c r="K8" s="276">
        <f>LCC_Input_Risultati!K76</f>
        <v>0</v>
      </c>
      <c r="L8" s="31"/>
      <c r="M8" s="276">
        <f>LCC_Input_Risultati!M76</f>
        <v>0</v>
      </c>
      <c r="N8" s="31"/>
      <c r="O8" s="276">
        <f>LCC_Input_Risultati!O76</f>
        <v>0</v>
      </c>
      <c r="P8" s="31"/>
      <c r="Q8" s="276">
        <f>LCC_Input_Risultati!Q76</f>
        <v>0</v>
      </c>
      <c r="R8" s="31"/>
      <c r="S8" s="276">
        <f>LCC_Input_Risultati!S76</f>
        <v>0</v>
      </c>
      <c r="T8" s="31"/>
      <c r="U8" s="276">
        <f>LCC_Input_Risultati!U76</f>
        <v>0</v>
      </c>
      <c r="V8" s="31"/>
      <c r="W8" s="276">
        <f>LCC_Input_Risultati!W76</f>
        <v>0</v>
      </c>
      <c r="X8" s="71"/>
    </row>
    <row r="9" spans="2:24" s="23" customFormat="1" ht="14" x14ac:dyDescent="0.3">
      <c r="B9" s="266"/>
      <c r="C9" s="235" t="s">
        <v>166</v>
      </c>
      <c r="D9" s="30"/>
      <c r="E9" s="276">
        <f>LCC_Input_Risultati!E77</f>
        <v>0</v>
      </c>
      <c r="F9" s="31"/>
      <c r="G9" s="276">
        <f>LCC_Input_Risultati!G77</f>
        <v>0</v>
      </c>
      <c r="H9" s="31"/>
      <c r="I9" s="276">
        <f>LCC_Input_Risultati!I77</f>
        <v>0</v>
      </c>
      <c r="J9" s="31"/>
      <c r="K9" s="276">
        <f>LCC_Input_Risultati!K77</f>
        <v>0</v>
      </c>
      <c r="L9" s="31"/>
      <c r="M9" s="276">
        <f>LCC_Input_Risultati!M77</f>
        <v>0</v>
      </c>
      <c r="N9" s="31"/>
      <c r="O9" s="276">
        <f>LCC_Input_Risultati!O77</f>
        <v>0</v>
      </c>
      <c r="P9" s="31"/>
      <c r="Q9" s="276">
        <f>LCC_Input_Risultati!Q77</f>
        <v>0</v>
      </c>
      <c r="R9" s="31"/>
      <c r="S9" s="276">
        <f>LCC_Input_Risultati!S77</f>
        <v>0</v>
      </c>
      <c r="T9" s="31"/>
      <c r="U9" s="276">
        <f>LCC_Input_Risultati!U77</f>
        <v>0</v>
      </c>
      <c r="V9" s="31"/>
      <c r="W9" s="276">
        <f>LCC_Input_Risultati!W77</f>
        <v>0</v>
      </c>
      <c r="X9" s="71"/>
    </row>
    <row r="10" spans="2:24" s="23" customFormat="1" ht="14" x14ac:dyDescent="0.3">
      <c r="B10" s="266"/>
      <c r="C10" s="235" t="s">
        <v>167</v>
      </c>
      <c r="D10" s="30"/>
      <c r="E10" s="276">
        <f>LCC_Input_Risultati!E78</f>
        <v>0</v>
      </c>
      <c r="F10" s="31"/>
      <c r="G10" s="276">
        <f>LCC_Input_Risultati!G78</f>
        <v>0</v>
      </c>
      <c r="H10" s="31"/>
      <c r="I10" s="276">
        <f>LCC_Input_Risultati!I78</f>
        <v>0</v>
      </c>
      <c r="J10" s="31"/>
      <c r="K10" s="276">
        <f>LCC_Input_Risultati!K78</f>
        <v>0</v>
      </c>
      <c r="L10" s="31"/>
      <c r="M10" s="276">
        <f>LCC_Input_Risultati!M78</f>
        <v>0</v>
      </c>
      <c r="N10" s="31"/>
      <c r="O10" s="276">
        <f>LCC_Input_Risultati!O78</f>
        <v>0</v>
      </c>
      <c r="P10" s="31"/>
      <c r="Q10" s="276">
        <f>LCC_Input_Risultati!Q78</f>
        <v>0</v>
      </c>
      <c r="R10" s="31"/>
      <c r="S10" s="276">
        <f>LCC_Input_Risultati!S78</f>
        <v>0</v>
      </c>
      <c r="T10" s="31"/>
      <c r="U10" s="276">
        <f>LCC_Input_Risultati!U78</f>
        <v>0</v>
      </c>
      <c r="V10" s="31"/>
      <c r="W10" s="276">
        <f>LCC_Input_Risultati!W78</f>
        <v>0</v>
      </c>
      <c r="X10" s="71"/>
    </row>
    <row r="11" spans="2:24" ht="14" x14ac:dyDescent="0.3">
      <c r="B11" s="265"/>
      <c r="C11" s="297" t="s">
        <v>170</v>
      </c>
      <c r="E11" s="298">
        <f>SUM(E6:E10)</f>
        <v>0</v>
      </c>
      <c r="G11" s="298">
        <f>SUM(G6:G10)</f>
        <v>0</v>
      </c>
      <c r="I11" s="298">
        <f>SUM(I6:I10)</f>
        <v>0</v>
      </c>
      <c r="K11" s="298">
        <f>SUM(K6:K10)</f>
        <v>0</v>
      </c>
      <c r="M11" s="298">
        <f>SUM(M6:M10)</f>
        <v>0</v>
      </c>
      <c r="O11" s="298">
        <f>SUM(O6:O10)</f>
        <v>0</v>
      </c>
      <c r="Q11" s="298">
        <f>SUM(Q6:Q10)</f>
        <v>0</v>
      </c>
      <c r="S11" s="298">
        <f>SUM(S6:S10)</f>
        <v>0</v>
      </c>
      <c r="U11" s="298">
        <f>SUM(U6:U10)</f>
        <v>0</v>
      </c>
      <c r="W11" s="298">
        <f>SUM(W6:W10)</f>
        <v>0</v>
      </c>
      <c r="X11" s="71"/>
    </row>
    <row r="12" spans="2:24" ht="14" x14ac:dyDescent="0.3">
      <c r="B12" s="265"/>
      <c r="X12" s="71"/>
    </row>
    <row r="13" spans="2:24" ht="14" x14ac:dyDescent="0.3">
      <c r="B13" s="265"/>
      <c r="X13" s="71"/>
    </row>
    <row r="14" spans="2:24" ht="14" x14ac:dyDescent="0.3">
      <c r="B14" s="265"/>
      <c r="X14" s="71"/>
    </row>
    <row r="15" spans="2:24" ht="14" x14ac:dyDescent="0.3">
      <c r="B15" s="265"/>
      <c r="X15" s="71"/>
    </row>
    <row r="16" spans="2:24" ht="14" x14ac:dyDescent="0.3">
      <c r="B16" s="265"/>
      <c r="X16" s="71"/>
    </row>
    <row r="17" spans="2:24" ht="14" x14ac:dyDescent="0.3">
      <c r="B17" s="265"/>
      <c r="X17" s="71"/>
    </row>
    <row r="18" spans="2:24" ht="14" x14ac:dyDescent="0.3">
      <c r="B18" s="265"/>
      <c r="X18" s="71"/>
    </row>
    <row r="19" spans="2:24" ht="14" x14ac:dyDescent="0.3">
      <c r="B19" s="265"/>
      <c r="X19" s="71"/>
    </row>
    <row r="20" spans="2:24" ht="14" x14ac:dyDescent="0.3">
      <c r="B20" s="265"/>
      <c r="X20" s="71"/>
    </row>
    <row r="21" spans="2:24" ht="14" x14ac:dyDescent="0.3">
      <c r="B21" s="265"/>
      <c r="X21" s="71"/>
    </row>
    <row r="22" spans="2:24" ht="14" x14ac:dyDescent="0.3">
      <c r="B22" s="265"/>
      <c r="X22" s="71"/>
    </row>
    <row r="23" spans="2:24" ht="14" x14ac:dyDescent="0.3">
      <c r="B23" s="265"/>
      <c r="X23" s="71"/>
    </row>
    <row r="24" spans="2:24" ht="14" x14ac:dyDescent="0.3">
      <c r="B24" s="265"/>
      <c r="X24" s="71"/>
    </row>
    <row r="25" spans="2:24" ht="14" x14ac:dyDescent="0.3">
      <c r="B25" s="265"/>
      <c r="X25" s="71"/>
    </row>
    <row r="26" spans="2:24" ht="14" x14ac:dyDescent="0.3">
      <c r="B26" s="265"/>
      <c r="X26" s="71"/>
    </row>
    <row r="27" spans="2:24" ht="14" x14ac:dyDescent="0.3">
      <c r="B27" s="265"/>
      <c r="X27" s="71"/>
    </row>
    <row r="28" spans="2:24" ht="14" x14ac:dyDescent="0.3">
      <c r="B28" s="265"/>
      <c r="X28" s="71"/>
    </row>
    <row r="29" spans="2:24" ht="14" x14ac:dyDescent="0.3">
      <c r="B29" s="265"/>
      <c r="X29" s="71"/>
    </row>
    <row r="30" spans="2:24" ht="14" x14ac:dyDescent="0.3">
      <c r="B30" s="265"/>
      <c r="X30" s="71"/>
    </row>
    <row r="31" spans="2:24" ht="14" x14ac:dyDescent="0.3">
      <c r="B31" s="265"/>
      <c r="X31" s="71"/>
    </row>
    <row r="32" spans="2:24" ht="14" x14ac:dyDescent="0.3">
      <c r="B32" s="277"/>
      <c r="C32" s="278"/>
      <c r="D32" s="278"/>
      <c r="E32" s="278"/>
      <c r="F32" s="278"/>
      <c r="G32" s="278"/>
      <c r="H32" s="278"/>
      <c r="I32" s="278"/>
      <c r="J32" s="278"/>
      <c r="K32" s="278"/>
      <c r="L32" s="278"/>
      <c r="M32" s="278"/>
      <c r="N32" s="278"/>
      <c r="O32" s="278"/>
      <c r="P32" s="278"/>
      <c r="Q32" s="278"/>
      <c r="R32" s="278"/>
      <c r="S32" s="278"/>
      <c r="T32" s="278"/>
      <c r="U32" s="278"/>
      <c r="V32" s="278"/>
      <c r="W32" s="278"/>
      <c r="X32" s="279"/>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K63"/>
  <sheetViews>
    <sheetView zoomScaleNormal="100" workbookViewId="0"/>
  </sheetViews>
  <sheetFormatPr defaultColWidth="8.84375" defaultRowHeight="14" x14ac:dyDescent="0.3"/>
  <cols>
    <col min="1" max="1" width="3.84375" style="94" customWidth="1"/>
    <col min="2" max="2" width="25.15234375" style="95" customWidth="1"/>
    <col min="3" max="3" width="100.15234375" style="95" customWidth="1"/>
    <col min="4" max="4" width="100.61328125" style="94" customWidth="1"/>
    <col min="5" max="1025" width="5.61328125" style="94" customWidth="1"/>
  </cols>
  <sheetData>
    <row r="1" spans="2:4" s="5" customFormat="1" ht="40" customHeight="1" x14ac:dyDescent="0.3">
      <c r="B1" s="81" t="s">
        <v>93</v>
      </c>
      <c r="C1" s="96"/>
    </row>
    <row r="2" spans="2:4" ht="62.15" customHeight="1" x14ac:dyDescent="0.3">
      <c r="B2" s="209"/>
    </row>
    <row r="3" spans="2:4" s="97" customFormat="1" ht="27" customHeight="1" x14ac:dyDescent="0.3">
      <c r="B3" s="351" t="s">
        <v>39</v>
      </c>
      <c r="C3" s="98" t="s">
        <v>40</v>
      </c>
      <c r="D3" s="99" t="s">
        <v>111</v>
      </c>
    </row>
    <row r="4" spans="2:4" s="100" customFormat="1" ht="20.149999999999999" customHeight="1" x14ac:dyDescent="0.3">
      <c r="B4" s="101" t="s">
        <v>94</v>
      </c>
      <c r="C4" s="102"/>
      <c r="D4" s="103"/>
    </row>
    <row r="5" spans="2:4" s="100" customFormat="1" ht="20.149999999999999" customHeight="1" x14ac:dyDescent="0.3">
      <c r="B5" s="104" t="s">
        <v>95</v>
      </c>
      <c r="C5" s="105"/>
      <c r="D5" s="106"/>
    </row>
    <row r="6" spans="2:4" s="100" customFormat="1" ht="56" x14ac:dyDescent="0.3">
      <c r="B6" s="352" t="s">
        <v>239</v>
      </c>
      <c r="C6" s="165" t="s">
        <v>240</v>
      </c>
      <c r="D6" s="105"/>
    </row>
    <row r="7" spans="2:4" s="100" customFormat="1" ht="28" x14ac:dyDescent="0.3">
      <c r="B7" s="352" t="s">
        <v>132</v>
      </c>
      <c r="C7" s="165" t="s">
        <v>241</v>
      </c>
      <c r="D7" s="106"/>
    </row>
    <row r="8" spans="2:4" s="100" customFormat="1" x14ac:dyDescent="0.3">
      <c r="B8" s="105" t="s">
        <v>133</v>
      </c>
      <c r="C8" s="105" t="s">
        <v>242</v>
      </c>
      <c r="D8" s="106"/>
    </row>
    <row r="9" spans="2:4" s="100" customFormat="1" ht="20.149999999999999" customHeight="1" x14ac:dyDescent="0.3">
      <c r="B9" s="353" t="s">
        <v>134</v>
      </c>
      <c r="C9" s="105"/>
      <c r="D9" s="106"/>
    </row>
    <row r="10" spans="2:4" s="100" customFormat="1" ht="28" x14ac:dyDescent="0.3">
      <c r="B10" s="352" t="s">
        <v>135</v>
      </c>
      <c r="C10" s="105" t="s">
        <v>136</v>
      </c>
      <c r="D10" s="106"/>
    </row>
    <row r="11" spans="2:4" s="100" customFormat="1" ht="28" x14ac:dyDescent="0.3">
      <c r="B11" s="352" t="s">
        <v>41</v>
      </c>
      <c r="C11" s="105" t="s">
        <v>137</v>
      </c>
      <c r="D11" s="106"/>
    </row>
    <row r="12" spans="2:4" s="100" customFormat="1" ht="42" x14ac:dyDescent="0.3">
      <c r="B12" s="105" t="s">
        <v>244</v>
      </c>
      <c r="C12" s="366" t="s">
        <v>280</v>
      </c>
      <c r="D12" s="106"/>
    </row>
    <row r="13" spans="2:4" s="100" customFormat="1" ht="198" customHeight="1" x14ac:dyDescent="0.3">
      <c r="B13" s="352" t="s">
        <v>243</v>
      </c>
      <c r="C13" s="308" t="s">
        <v>279</v>
      </c>
      <c r="D13" s="105"/>
    </row>
    <row r="14" spans="2:4" s="100" customFormat="1" ht="196" x14ac:dyDescent="0.3">
      <c r="B14" s="352" t="s">
        <v>139</v>
      </c>
      <c r="C14" s="105" t="s">
        <v>245</v>
      </c>
      <c r="D14" s="105" t="s">
        <v>142</v>
      </c>
    </row>
    <row r="15" spans="2:4" s="100" customFormat="1" ht="42" x14ac:dyDescent="0.3">
      <c r="B15" s="352" t="s">
        <v>138</v>
      </c>
      <c r="C15" s="105" t="s">
        <v>246</v>
      </c>
      <c r="D15" s="106"/>
    </row>
    <row r="16" spans="2:4" s="100" customFormat="1" ht="118" customHeight="1" x14ac:dyDescent="0.3">
      <c r="B16" s="309" t="s">
        <v>140</v>
      </c>
      <c r="C16" s="157" t="s">
        <v>141</v>
      </c>
      <c r="D16" s="106"/>
    </row>
    <row r="17" spans="2:4" s="100" customFormat="1" ht="20.149999999999999" customHeight="1" x14ac:dyDescent="0.3">
      <c r="B17" s="353" t="s">
        <v>247</v>
      </c>
      <c r="C17" s="105"/>
      <c r="D17" s="106"/>
    </row>
    <row r="18" spans="2:4" s="100" customFormat="1" ht="28" x14ac:dyDescent="0.3">
      <c r="B18" s="352" t="s">
        <v>193</v>
      </c>
      <c r="C18" s="105" t="s">
        <v>248</v>
      </c>
      <c r="D18" s="106"/>
    </row>
    <row r="19" spans="2:4" s="100" customFormat="1" ht="58.4" customHeight="1" x14ac:dyDescent="0.3">
      <c r="B19" s="352" t="s">
        <v>194</v>
      </c>
      <c r="C19" s="105" t="s">
        <v>252</v>
      </c>
      <c r="D19" s="106"/>
    </row>
    <row r="20" spans="2:4" s="100" customFormat="1" ht="33" customHeight="1" x14ac:dyDescent="0.3">
      <c r="B20" s="352" t="s">
        <v>195</v>
      </c>
      <c r="C20" s="105" t="s">
        <v>251</v>
      </c>
      <c r="D20" s="106"/>
    </row>
    <row r="21" spans="2:4" s="100" customFormat="1" ht="42" x14ac:dyDescent="0.3">
      <c r="B21" s="364" t="s">
        <v>196</v>
      </c>
      <c r="C21" s="105" t="s">
        <v>250</v>
      </c>
      <c r="D21" s="106"/>
    </row>
    <row r="22" spans="2:4" s="100" customFormat="1" ht="56" x14ac:dyDescent="0.3">
      <c r="B22" s="352" t="s">
        <v>249</v>
      </c>
      <c r="C22" s="165" t="s">
        <v>283</v>
      </c>
      <c r="D22" s="105"/>
    </row>
    <row r="23" spans="2:4" s="100" customFormat="1" ht="20.149999999999999" customHeight="1" x14ac:dyDescent="0.3">
      <c r="B23" s="104" t="s">
        <v>292</v>
      </c>
      <c r="C23" s="105"/>
      <c r="D23" s="106"/>
    </row>
    <row r="24" spans="2:4" s="100" customFormat="1" ht="238" x14ac:dyDescent="0.3">
      <c r="B24" s="105" t="s">
        <v>180</v>
      </c>
      <c r="C24" s="105" t="s">
        <v>288</v>
      </c>
      <c r="D24" s="105"/>
    </row>
    <row r="25" spans="2:4" s="100" customFormat="1" ht="154" x14ac:dyDescent="0.3">
      <c r="B25" s="107" t="s">
        <v>291</v>
      </c>
      <c r="C25" s="157" t="s">
        <v>289</v>
      </c>
      <c r="D25" s="366"/>
    </row>
    <row r="26" spans="2:4" s="100" customFormat="1" ht="20.149999999999999" customHeight="1" x14ac:dyDescent="0.3">
      <c r="B26" s="353" t="s">
        <v>253</v>
      </c>
      <c r="C26" s="105"/>
      <c r="D26" s="106"/>
    </row>
    <row r="27" spans="2:4" s="100" customFormat="1" ht="84" x14ac:dyDescent="0.3">
      <c r="B27" s="352" t="s">
        <v>254</v>
      </c>
      <c r="C27" s="105" t="s">
        <v>259</v>
      </c>
      <c r="D27" s="106"/>
    </row>
    <row r="28" spans="2:4" s="100" customFormat="1" ht="30" x14ac:dyDescent="0.3">
      <c r="B28" s="352" t="s">
        <v>255</v>
      </c>
      <c r="C28" s="105" t="s">
        <v>258</v>
      </c>
      <c r="D28" s="106"/>
    </row>
    <row r="29" spans="2:4" s="100" customFormat="1" ht="100" x14ac:dyDescent="0.3">
      <c r="B29" s="352" t="s">
        <v>256</v>
      </c>
      <c r="C29" s="105" t="s">
        <v>257</v>
      </c>
      <c r="D29" s="106" t="s">
        <v>287</v>
      </c>
    </row>
    <row r="30" spans="2:4" s="100" customFormat="1" x14ac:dyDescent="0.3">
      <c r="B30" s="105"/>
      <c r="C30" s="105"/>
      <c r="D30" s="106"/>
    </row>
    <row r="31" spans="2:4" s="100" customFormat="1" ht="20.149999999999999" customHeight="1" x14ac:dyDescent="0.3">
      <c r="B31" s="108" t="s">
        <v>260</v>
      </c>
      <c r="C31" s="109"/>
      <c r="D31" s="110"/>
    </row>
    <row r="32" spans="2:4" s="100" customFormat="1" ht="20.149999999999999" customHeight="1" x14ac:dyDescent="0.3">
      <c r="B32" s="357" t="s">
        <v>208</v>
      </c>
      <c r="C32" s="105"/>
      <c r="D32" s="106"/>
    </row>
    <row r="33" spans="2:4" s="100" customFormat="1" x14ac:dyDescent="0.3">
      <c r="B33" s="352" t="s">
        <v>209</v>
      </c>
      <c r="C33" s="106" t="s">
        <v>281</v>
      </c>
      <c r="D33" s="106"/>
    </row>
    <row r="34" spans="2:4" s="100" customFormat="1" x14ac:dyDescent="0.3">
      <c r="B34" s="352" t="s">
        <v>210</v>
      </c>
      <c r="C34" s="366" t="s">
        <v>282</v>
      </c>
      <c r="D34" s="106"/>
    </row>
    <row r="35" spans="2:4" s="111" customFormat="1" ht="20.149999999999999" customHeight="1" x14ac:dyDescent="0.3">
      <c r="B35" s="359" t="s">
        <v>211</v>
      </c>
      <c r="C35" s="112"/>
      <c r="D35" s="113"/>
    </row>
    <row r="36" spans="2:4" s="100" customFormat="1" ht="28" x14ac:dyDescent="0.3">
      <c r="B36" s="365" t="s">
        <v>261</v>
      </c>
      <c r="C36" s="105" t="s">
        <v>266</v>
      </c>
      <c r="D36" s="105"/>
    </row>
    <row r="37" spans="2:4" s="100" customFormat="1" ht="42" x14ac:dyDescent="0.3">
      <c r="B37" s="352" t="s">
        <v>262</v>
      </c>
      <c r="C37" s="105" t="s">
        <v>265</v>
      </c>
      <c r="D37" s="105"/>
    </row>
    <row r="38" spans="2:4" s="100" customFormat="1" ht="42" x14ac:dyDescent="0.3">
      <c r="B38" s="352" t="s">
        <v>263</v>
      </c>
      <c r="C38" s="105" t="s">
        <v>264</v>
      </c>
      <c r="D38" s="105"/>
    </row>
    <row r="39" spans="2:4" s="100" customFormat="1" ht="28" x14ac:dyDescent="0.3">
      <c r="B39" s="105" t="s">
        <v>267</v>
      </c>
      <c r="C39" s="105" t="s">
        <v>268</v>
      </c>
      <c r="D39" s="106"/>
    </row>
    <row r="40" spans="2:4" s="100" customFormat="1" x14ac:dyDescent="0.3">
      <c r="B40" s="359" t="s">
        <v>270</v>
      </c>
      <c r="C40" s="105"/>
      <c r="D40" s="106"/>
    </row>
    <row r="41" spans="2:4" s="100" customFormat="1" ht="168" x14ac:dyDescent="0.3">
      <c r="B41" s="105" t="s">
        <v>269</v>
      </c>
      <c r="C41" s="105" t="s">
        <v>290</v>
      </c>
      <c r="D41" s="367"/>
    </row>
    <row r="42" spans="2:4" s="100" customFormat="1" x14ac:dyDescent="0.3">
      <c r="B42" s="105"/>
      <c r="C42" s="105"/>
      <c r="D42" s="106"/>
    </row>
    <row r="43" spans="2:4" s="100" customFormat="1" ht="20.149999999999999" customHeight="1" x14ac:dyDescent="0.3">
      <c r="B43" s="314" t="s">
        <v>32</v>
      </c>
      <c r="C43" s="114"/>
      <c r="D43" s="115"/>
    </row>
    <row r="44" spans="2:4" s="100" customFormat="1" ht="104.25" customHeight="1" x14ac:dyDescent="0.3">
      <c r="B44" s="116" t="s">
        <v>225</v>
      </c>
      <c r="C44" s="105" t="s">
        <v>271</v>
      </c>
      <c r="D44" s="106"/>
    </row>
    <row r="45" spans="2:4" s="100" customFormat="1" ht="71.25" customHeight="1" x14ac:dyDescent="0.3">
      <c r="B45" s="316" t="s">
        <v>273</v>
      </c>
      <c r="C45" s="105" t="s">
        <v>272</v>
      </c>
      <c r="D45" s="106"/>
    </row>
    <row r="46" spans="2:4" s="100" customFormat="1" ht="50.15" customHeight="1" x14ac:dyDescent="0.3">
      <c r="B46" s="116" t="s">
        <v>226</v>
      </c>
      <c r="C46" s="105" t="s">
        <v>284</v>
      </c>
      <c r="D46" s="368" t="s">
        <v>293</v>
      </c>
    </row>
    <row r="47" spans="2:4" s="100" customFormat="1" ht="55" customHeight="1" x14ac:dyDescent="0.3">
      <c r="B47" s="316" t="s">
        <v>166</v>
      </c>
      <c r="C47" s="354" t="s">
        <v>285</v>
      </c>
      <c r="D47" s="106"/>
    </row>
    <row r="48" spans="2:4" s="100" customFormat="1" ht="98" x14ac:dyDescent="0.3">
      <c r="B48" s="316" t="s">
        <v>167</v>
      </c>
      <c r="C48" s="165" t="s">
        <v>286</v>
      </c>
      <c r="D48" s="106"/>
    </row>
    <row r="49" spans="2:4" s="100" customFormat="1" ht="54" customHeight="1" x14ac:dyDescent="0.3">
      <c r="B49" s="316" t="s">
        <v>227</v>
      </c>
      <c r="C49" s="105" t="s">
        <v>277</v>
      </c>
      <c r="D49" s="106"/>
    </row>
    <row r="50" spans="2:4" s="100" customFormat="1" ht="54" customHeight="1" x14ac:dyDescent="0.3">
      <c r="B50" s="316" t="s">
        <v>228</v>
      </c>
      <c r="C50" s="105" t="s">
        <v>276</v>
      </c>
      <c r="D50" s="106"/>
    </row>
    <row r="51" spans="2:4" s="100" customFormat="1" ht="42" x14ac:dyDescent="0.3">
      <c r="B51" s="316" t="s">
        <v>180</v>
      </c>
      <c r="C51" s="105" t="s">
        <v>278</v>
      </c>
      <c r="D51" s="106"/>
    </row>
    <row r="52" spans="2:4" s="100" customFormat="1" ht="32" x14ac:dyDescent="0.3">
      <c r="B52" s="316" t="s">
        <v>274</v>
      </c>
      <c r="C52" s="105" t="s">
        <v>275</v>
      </c>
      <c r="D52" s="106"/>
    </row>
    <row r="54" spans="2:4" s="100" customFormat="1" ht="20.149999999999999" customHeight="1" x14ac:dyDescent="0.3">
      <c r="B54" s="315" t="s">
        <v>161</v>
      </c>
      <c r="C54" s="114"/>
      <c r="D54" s="115"/>
    </row>
    <row r="55" spans="2:4" s="100" customFormat="1" x14ac:dyDescent="0.3">
      <c r="B55" s="316" t="s">
        <v>143</v>
      </c>
      <c r="C55" s="105" t="s">
        <v>144</v>
      </c>
      <c r="D55" s="106"/>
    </row>
    <row r="56" spans="2:4" s="100" customFormat="1" x14ac:dyDescent="0.3">
      <c r="B56" s="316" t="s">
        <v>145</v>
      </c>
      <c r="C56" s="105" t="s">
        <v>146</v>
      </c>
      <c r="D56" s="106"/>
    </row>
    <row r="57" spans="2:4" s="100" customFormat="1" ht="28" x14ac:dyDescent="0.3">
      <c r="B57" s="316" t="s">
        <v>159</v>
      </c>
      <c r="C57" s="354" t="s">
        <v>160</v>
      </c>
      <c r="D57" s="106"/>
    </row>
    <row r="58" spans="2:4" s="317" customFormat="1" ht="28" customHeight="1" x14ac:dyDescent="0.3">
      <c r="B58" s="316" t="s">
        <v>147</v>
      </c>
      <c r="C58" s="354" t="s">
        <v>148</v>
      </c>
      <c r="D58" s="318"/>
    </row>
    <row r="59" spans="2:4" s="100" customFormat="1" ht="28" x14ac:dyDescent="0.3">
      <c r="B59" s="316" t="s">
        <v>149</v>
      </c>
      <c r="C59" s="105" t="s">
        <v>150</v>
      </c>
      <c r="D59" s="106"/>
    </row>
    <row r="60" spans="2:4" s="100" customFormat="1" x14ac:dyDescent="0.3">
      <c r="B60" s="316" t="s">
        <v>151</v>
      </c>
      <c r="C60" s="105" t="s">
        <v>152</v>
      </c>
      <c r="D60" s="106"/>
    </row>
    <row r="61" spans="2:4" s="100" customFormat="1" ht="28" x14ac:dyDescent="0.3">
      <c r="B61" s="316" t="s">
        <v>153</v>
      </c>
      <c r="C61" s="105" t="s">
        <v>154</v>
      </c>
      <c r="D61" s="106"/>
    </row>
    <row r="62" spans="2:4" s="100" customFormat="1" ht="28" x14ac:dyDescent="0.3">
      <c r="B62" s="316" t="s">
        <v>155</v>
      </c>
      <c r="C62" s="105" t="s">
        <v>156</v>
      </c>
      <c r="D62" s="106"/>
    </row>
    <row r="63" spans="2:4" s="100" customFormat="1" ht="28" x14ac:dyDescent="0.3">
      <c r="B63" s="316" t="s">
        <v>157</v>
      </c>
      <c r="C63" s="105" t="s">
        <v>158</v>
      </c>
      <c r="D63" s="106"/>
    </row>
  </sheetData>
  <pageMargins left="0.7" right="0.7" top="0.75" bottom="0.75" header="0.51180555555555496" footer="0.51180555555555496"/>
  <pageSetup paperSize="9" firstPageNumber="0"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MK35"/>
  <sheetViews>
    <sheetView zoomScaleNormal="100" workbookViewId="0"/>
  </sheetViews>
  <sheetFormatPr defaultColWidth="8.84375" defaultRowHeight="14" x14ac:dyDescent="0.3"/>
  <cols>
    <col min="1" max="1" width="3.84375" style="1" customWidth="1"/>
    <col min="2" max="2" width="32.15234375" style="1" bestFit="1" customWidth="1"/>
    <col min="3" max="3" width="14.61328125" style="1" bestFit="1" customWidth="1"/>
    <col min="4" max="4" width="5.15234375" style="1" customWidth="1"/>
    <col min="5" max="5" width="33.23046875" style="1" bestFit="1" customWidth="1"/>
    <col min="6" max="6" width="11.3828125" style="1" bestFit="1" customWidth="1"/>
    <col min="7" max="7" width="5" style="1" customWidth="1"/>
    <col min="8" max="8" width="65.4609375" style="1" bestFit="1" customWidth="1"/>
    <col min="9" max="9" width="8" style="1" bestFit="1" customWidth="1"/>
    <col min="10" max="10" width="13.84375" style="1" bestFit="1" customWidth="1"/>
    <col min="11" max="11" width="16" style="1" bestFit="1" customWidth="1"/>
    <col min="12" max="12" width="15.4609375" style="1" bestFit="1" customWidth="1"/>
    <col min="13" max="13" width="8.23046875" style="1" bestFit="1" customWidth="1"/>
    <col min="14" max="14" width="5.15234375" style="1" customWidth="1"/>
    <col min="15" max="15" width="99.15234375" style="1" bestFit="1" customWidth="1"/>
    <col min="16" max="16" width="5.15234375" style="1" customWidth="1"/>
    <col min="17" max="17" width="32" style="1" bestFit="1" customWidth="1"/>
    <col min="18" max="1025" width="10.61328125" style="1" customWidth="1"/>
  </cols>
  <sheetData>
    <row r="1" spans="1:1025" ht="45" customHeight="1" x14ac:dyDescent="0.3">
      <c r="B1" s="81" t="s">
        <v>68</v>
      </c>
      <c r="C1" s="80"/>
      <c r="D1" s="80"/>
      <c r="E1" s="82"/>
      <c r="F1" s="80"/>
      <c r="G1" s="80"/>
      <c r="H1" s="80"/>
      <c r="I1" s="80"/>
      <c r="J1" s="80"/>
      <c r="K1" s="80"/>
      <c r="L1" s="80"/>
      <c r="M1" s="80"/>
      <c r="P1" s="80"/>
    </row>
    <row r="2" spans="1:1025" s="19" customFormat="1" ht="59.15" customHeight="1" x14ac:dyDescent="0.3">
      <c r="A2" s="1"/>
      <c r="B2" s="82"/>
      <c r="C2" s="80"/>
      <c r="D2" s="80"/>
      <c r="E2" s="82"/>
      <c r="F2" s="80"/>
      <c r="G2" s="80"/>
      <c r="H2" s="80"/>
      <c r="I2" s="80"/>
      <c r="J2" s="80"/>
      <c r="K2" s="80"/>
      <c r="L2" s="80"/>
      <c r="M2" s="80"/>
      <c r="N2" s="1"/>
      <c r="O2" s="1"/>
      <c r="P2" s="80"/>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80" customFormat="1" ht="38.15" customHeight="1" x14ac:dyDescent="0.3">
      <c r="B3" s="179" t="s">
        <v>41</v>
      </c>
      <c r="C3" s="180"/>
      <c r="D3" s="117"/>
      <c r="E3" s="171" t="s">
        <v>72</v>
      </c>
      <c r="F3" s="172"/>
      <c r="G3" s="117"/>
      <c r="H3" s="188" t="s">
        <v>74</v>
      </c>
      <c r="I3" s="189"/>
      <c r="J3" s="189"/>
      <c r="K3" s="189"/>
      <c r="L3" s="189"/>
      <c r="M3" s="189"/>
      <c r="O3" s="200" t="s">
        <v>80</v>
      </c>
      <c r="P3" s="117"/>
      <c r="Q3" s="186" t="s">
        <v>86</v>
      </c>
    </row>
    <row r="4" spans="1:1025" ht="16" customHeight="1" x14ac:dyDescent="0.3">
      <c r="B4" s="181" t="s">
        <v>69</v>
      </c>
      <c r="C4" s="182" t="s">
        <v>70</v>
      </c>
      <c r="E4" s="173" t="s">
        <v>69</v>
      </c>
      <c r="F4" s="174" t="s">
        <v>25</v>
      </c>
      <c r="H4" s="190" t="s">
        <v>75</v>
      </c>
      <c r="I4" s="190" t="s">
        <v>88</v>
      </c>
      <c r="J4" s="190" t="s">
        <v>92</v>
      </c>
      <c r="K4" s="190" t="s">
        <v>89</v>
      </c>
      <c r="L4" s="190" t="s">
        <v>90</v>
      </c>
      <c r="M4" s="190" t="s">
        <v>91</v>
      </c>
      <c r="O4" s="350" t="s">
        <v>71</v>
      </c>
      <c r="Q4" s="187" t="s">
        <v>83</v>
      </c>
    </row>
    <row r="5" spans="1:1025" ht="15.5" x14ac:dyDescent="0.3">
      <c r="B5" s="183" t="s">
        <v>71</v>
      </c>
      <c r="C5" s="184" t="str">
        <f>""</f>
        <v/>
      </c>
      <c r="E5" s="175"/>
      <c r="F5" s="177"/>
      <c r="H5" s="193" t="s">
        <v>71</v>
      </c>
      <c r="I5" s="191"/>
      <c r="J5" s="192"/>
      <c r="K5" s="192"/>
      <c r="L5" s="191"/>
      <c r="M5" s="191"/>
      <c r="O5" s="201" t="s">
        <v>82</v>
      </c>
      <c r="Q5" s="187" t="s">
        <v>84</v>
      </c>
    </row>
    <row r="6" spans="1:1025" x14ac:dyDescent="0.3">
      <c r="B6" s="184" t="s">
        <v>5</v>
      </c>
      <c r="C6" s="182" t="s">
        <v>6</v>
      </c>
      <c r="E6" s="176" t="s">
        <v>5</v>
      </c>
      <c r="F6" s="177">
        <v>0.31959599999999999</v>
      </c>
      <c r="H6" s="306" t="s">
        <v>26</v>
      </c>
      <c r="I6" s="195">
        <v>45</v>
      </c>
      <c r="J6" s="195">
        <v>5</v>
      </c>
      <c r="K6" s="195">
        <v>15</v>
      </c>
      <c r="L6" s="195">
        <v>35</v>
      </c>
      <c r="M6" s="196"/>
      <c r="O6" s="201" t="s">
        <v>81</v>
      </c>
      <c r="Q6" s="187" t="s">
        <v>85</v>
      </c>
    </row>
    <row r="7" spans="1:1025" x14ac:dyDescent="0.3">
      <c r="B7" s="184" t="s">
        <v>42</v>
      </c>
      <c r="C7" s="182" t="s">
        <v>6</v>
      </c>
      <c r="E7" s="176" t="s">
        <v>42</v>
      </c>
      <c r="F7" s="177">
        <v>0.240734</v>
      </c>
      <c r="H7" s="306" t="s">
        <v>76</v>
      </c>
      <c r="I7" s="195">
        <v>45</v>
      </c>
      <c r="J7" s="195">
        <v>5</v>
      </c>
      <c r="K7" s="195">
        <v>15</v>
      </c>
      <c r="L7" s="195">
        <v>35</v>
      </c>
      <c r="M7" s="196"/>
      <c r="O7" s="194"/>
      <c r="Q7" s="289"/>
    </row>
    <row r="8" spans="1:1025" x14ac:dyDescent="0.3">
      <c r="B8" s="184" t="s">
        <v>7</v>
      </c>
      <c r="C8" s="182" t="s">
        <v>8</v>
      </c>
      <c r="E8" s="176" t="s">
        <v>7</v>
      </c>
      <c r="F8" s="177">
        <v>0.73860099999999995</v>
      </c>
      <c r="H8" s="306" t="s">
        <v>29</v>
      </c>
      <c r="I8" s="195">
        <v>45</v>
      </c>
      <c r="J8" s="195">
        <v>5</v>
      </c>
      <c r="K8" s="195">
        <v>15</v>
      </c>
      <c r="L8" s="195">
        <v>35</v>
      </c>
      <c r="M8" s="196"/>
    </row>
    <row r="9" spans="1:1025" x14ac:dyDescent="0.3">
      <c r="B9" s="184" t="s">
        <v>43</v>
      </c>
      <c r="C9" s="182" t="s">
        <v>36</v>
      </c>
      <c r="E9" s="176" t="s">
        <v>43</v>
      </c>
      <c r="F9" s="177">
        <v>0.51847799999999999</v>
      </c>
      <c r="H9" s="306" t="s">
        <v>77</v>
      </c>
      <c r="I9" s="195">
        <v>25</v>
      </c>
      <c r="J9" s="195">
        <v>35</v>
      </c>
      <c r="K9" s="195">
        <v>10</v>
      </c>
      <c r="L9" s="195">
        <v>30</v>
      </c>
      <c r="M9" s="196"/>
    </row>
    <row r="10" spans="1:1025" x14ac:dyDescent="0.3">
      <c r="B10" s="184" t="s">
        <v>44</v>
      </c>
      <c r="C10" s="182" t="s">
        <v>6</v>
      </c>
      <c r="E10" s="176" t="s">
        <v>44</v>
      </c>
      <c r="F10" s="177">
        <v>0.87287000000000003</v>
      </c>
      <c r="H10" s="306" t="s">
        <v>27</v>
      </c>
      <c r="I10" s="195">
        <v>25</v>
      </c>
      <c r="J10" s="195">
        <v>35</v>
      </c>
      <c r="K10" s="195">
        <v>10</v>
      </c>
      <c r="L10" s="195">
        <v>30</v>
      </c>
      <c r="M10" s="196"/>
    </row>
    <row r="11" spans="1:1025" s="19" customFormat="1" x14ac:dyDescent="0.3">
      <c r="A11" s="1"/>
      <c r="B11" s="184" t="s">
        <v>45</v>
      </c>
      <c r="C11" s="182" t="s">
        <v>9</v>
      </c>
      <c r="D11" s="1"/>
      <c r="E11" s="176" t="s">
        <v>45</v>
      </c>
      <c r="F11" s="177">
        <v>0.70172800000000002</v>
      </c>
      <c r="G11" s="1"/>
      <c r="H11" s="307" t="s">
        <v>78</v>
      </c>
      <c r="I11" s="195">
        <v>25</v>
      </c>
      <c r="J11" s="195">
        <v>35</v>
      </c>
      <c r="K11" s="195">
        <v>10</v>
      </c>
      <c r="L11" s="195">
        <v>30</v>
      </c>
      <c r="M11" s="196"/>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x14ac:dyDescent="0.3">
      <c r="B12" s="184" t="s">
        <v>46</v>
      </c>
      <c r="C12" s="182" t="s">
        <v>10</v>
      </c>
      <c r="E12" s="176" t="s">
        <v>46</v>
      </c>
      <c r="F12" s="177">
        <v>0.30386099999999999</v>
      </c>
      <c r="H12" s="306" t="s">
        <v>79</v>
      </c>
      <c r="I12" s="195">
        <v>25</v>
      </c>
      <c r="J12" s="195">
        <v>35</v>
      </c>
      <c r="K12" s="195">
        <v>10</v>
      </c>
      <c r="L12" s="195">
        <v>30</v>
      </c>
      <c r="M12" s="196"/>
    </row>
    <row r="13" spans="1:1025" x14ac:dyDescent="0.3">
      <c r="B13" s="184" t="s">
        <v>11</v>
      </c>
      <c r="C13" s="182" t="s">
        <v>6</v>
      </c>
      <c r="E13" s="176" t="s">
        <v>11</v>
      </c>
      <c r="F13" s="177">
        <v>1.2595799999999999</v>
      </c>
      <c r="H13" s="306" t="s">
        <v>28</v>
      </c>
      <c r="I13" s="195">
        <v>25</v>
      </c>
      <c r="J13" s="195">
        <v>35</v>
      </c>
      <c r="K13" s="195">
        <v>10</v>
      </c>
      <c r="L13" s="195">
        <v>30</v>
      </c>
      <c r="M13" s="196"/>
    </row>
    <row r="14" spans="1:1025" x14ac:dyDescent="0.3">
      <c r="B14" s="184" t="s">
        <v>47</v>
      </c>
      <c r="C14" s="182" t="s">
        <v>6</v>
      </c>
      <c r="E14" s="176" t="s">
        <v>47</v>
      </c>
      <c r="F14" s="177">
        <v>0.223638</v>
      </c>
      <c r="H14" s="194"/>
      <c r="I14" s="196"/>
      <c r="J14" s="197"/>
      <c r="K14" s="197"/>
      <c r="L14" s="196"/>
      <c r="M14" s="196"/>
    </row>
    <row r="15" spans="1:1025" x14ac:dyDescent="0.3">
      <c r="B15" s="184" t="s">
        <v>48</v>
      </c>
      <c r="C15" s="182" t="s">
        <v>6</v>
      </c>
      <c r="E15" s="176" t="s">
        <v>48</v>
      </c>
      <c r="F15" s="177">
        <v>9.3328700000000001E-2</v>
      </c>
      <c r="H15" s="194" t="s">
        <v>12</v>
      </c>
      <c r="I15" s="195">
        <v>65</v>
      </c>
      <c r="J15" s="197"/>
      <c r="K15" s="197"/>
      <c r="L15" s="196"/>
      <c r="M15" s="195">
        <v>35</v>
      </c>
    </row>
    <row r="16" spans="1:1025" x14ac:dyDescent="0.3">
      <c r="B16" s="184" t="s">
        <v>49</v>
      </c>
      <c r="C16" s="182" t="s">
        <v>6</v>
      </c>
      <c r="E16" s="176" t="s">
        <v>49</v>
      </c>
      <c r="F16" s="177">
        <v>0.59731400000000001</v>
      </c>
      <c r="H16" s="194"/>
      <c r="I16" s="199"/>
      <c r="J16" s="198"/>
      <c r="K16" s="198"/>
      <c r="L16" s="199"/>
      <c r="M16" s="199"/>
    </row>
    <row r="17" spans="2:11" x14ac:dyDescent="0.3">
      <c r="B17" s="184" t="s">
        <v>50</v>
      </c>
      <c r="C17" s="182" t="s">
        <v>6</v>
      </c>
      <c r="E17" s="176" t="s">
        <v>50</v>
      </c>
      <c r="F17" s="177">
        <v>1.0277099999999999</v>
      </c>
      <c r="J17" s="118"/>
      <c r="K17" s="118"/>
    </row>
    <row r="18" spans="2:11" x14ac:dyDescent="0.3">
      <c r="B18" s="184" t="s">
        <v>51</v>
      </c>
      <c r="C18" s="182" t="s">
        <v>13</v>
      </c>
      <c r="E18" s="176" t="s">
        <v>51</v>
      </c>
      <c r="F18" s="177">
        <v>0.464196</v>
      </c>
    </row>
    <row r="19" spans="2:11" x14ac:dyDescent="0.3">
      <c r="B19" s="184" t="s">
        <v>52</v>
      </c>
      <c r="C19" s="182" t="s">
        <v>6</v>
      </c>
      <c r="E19" s="176" t="s">
        <v>52</v>
      </c>
      <c r="F19" s="177">
        <v>0.59075299999999997</v>
      </c>
    </row>
    <row r="20" spans="2:11" x14ac:dyDescent="0.3">
      <c r="B20" s="184" t="s">
        <v>53</v>
      </c>
      <c r="C20" s="182" t="s">
        <v>6</v>
      </c>
      <c r="E20" s="176" t="s">
        <v>53</v>
      </c>
      <c r="F20" s="177">
        <v>0.48377999999999999</v>
      </c>
    </row>
    <row r="21" spans="2:11" x14ac:dyDescent="0.3">
      <c r="B21" s="184" t="s">
        <v>54</v>
      </c>
      <c r="C21" s="182" t="s">
        <v>6</v>
      </c>
      <c r="E21" s="176" t="s">
        <v>54</v>
      </c>
      <c r="F21" s="177">
        <v>0.62026999999999999</v>
      </c>
    </row>
    <row r="22" spans="2:11" x14ac:dyDescent="0.3">
      <c r="B22" s="184" t="s">
        <v>55</v>
      </c>
      <c r="C22" s="182" t="s">
        <v>6</v>
      </c>
      <c r="E22" s="176" t="s">
        <v>55</v>
      </c>
      <c r="F22" s="177">
        <v>0.61447300000000005</v>
      </c>
    </row>
    <row r="23" spans="2:11" x14ac:dyDescent="0.3">
      <c r="B23" s="184" t="s">
        <v>56</v>
      </c>
      <c r="C23" s="182" t="s">
        <v>6</v>
      </c>
      <c r="E23" s="176" t="s">
        <v>56</v>
      </c>
      <c r="F23" s="177">
        <v>0.53059900000000004</v>
      </c>
    </row>
    <row r="24" spans="2:11" x14ac:dyDescent="0.3">
      <c r="B24" s="184" t="s">
        <v>14</v>
      </c>
      <c r="C24" s="182" t="s">
        <v>6</v>
      </c>
      <c r="E24" s="176" t="s">
        <v>14</v>
      </c>
      <c r="F24" s="177">
        <v>1.1279300000000001</v>
      </c>
    </row>
    <row r="25" spans="2:11" x14ac:dyDescent="0.3">
      <c r="B25" s="184" t="s">
        <v>57</v>
      </c>
      <c r="C25" s="182" t="s">
        <v>6</v>
      </c>
      <c r="E25" s="176" t="s">
        <v>57</v>
      </c>
      <c r="F25" s="177">
        <v>0.50785899999999995</v>
      </c>
    </row>
    <row r="26" spans="2:11" x14ac:dyDescent="0.3">
      <c r="B26" s="184" t="s">
        <v>58</v>
      </c>
      <c r="C26" s="182" t="s">
        <v>15</v>
      </c>
      <c r="E26" s="176" t="s">
        <v>58</v>
      </c>
      <c r="F26" s="177">
        <v>1.0022899999999999</v>
      </c>
    </row>
    <row r="27" spans="2:11" x14ac:dyDescent="0.3">
      <c r="B27" s="184" t="s">
        <v>59</v>
      </c>
      <c r="C27" s="182" t="s">
        <v>6</v>
      </c>
      <c r="E27" s="176" t="s">
        <v>59</v>
      </c>
      <c r="F27" s="177">
        <v>0.48464400000000002</v>
      </c>
    </row>
    <row r="28" spans="2:11" x14ac:dyDescent="0.3">
      <c r="B28" s="184" t="s">
        <v>16</v>
      </c>
      <c r="C28" s="182" t="s">
        <v>17</v>
      </c>
      <c r="E28" s="176" t="s">
        <v>16</v>
      </c>
      <c r="F28" s="177">
        <v>0.58941200000000005</v>
      </c>
    </row>
    <row r="29" spans="2:11" x14ac:dyDescent="0.3">
      <c r="B29" s="184" t="s">
        <v>60</v>
      </c>
      <c r="C29" s="182" t="s">
        <v>6</v>
      </c>
      <c r="E29" s="176" t="s">
        <v>60</v>
      </c>
      <c r="F29" s="177">
        <v>0.463314</v>
      </c>
    </row>
    <row r="30" spans="2:11" x14ac:dyDescent="0.3">
      <c r="B30" s="184" t="s">
        <v>18</v>
      </c>
      <c r="C30" s="182" t="s">
        <v>6</v>
      </c>
      <c r="E30" s="176" t="s">
        <v>18</v>
      </c>
      <c r="F30" s="177">
        <v>0.43709700000000001</v>
      </c>
    </row>
    <row r="31" spans="2:11" x14ac:dyDescent="0.3">
      <c r="B31" s="184" t="s">
        <v>61</v>
      </c>
      <c r="C31" s="182" t="s">
        <v>6</v>
      </c>
      <c r="E31" s="176" t="s">
        <v>61</v>
      </c>
      <c r="F31" s="177">
        <v>0.41000199999999998</v>
      </c>
    </row>
    <row r="32" spans="2:11" x14ac:dyDescent="0.3">
      <c r="B32" s="184" t="s">
        <v>62</v>
      </c>
      <c r="C32" s="182" t="s">
        <v>19</v>
      </c>
      <c r="E32" s="176" t="s">
        <v>62</v>
      </c>
      <c r="F32" s="177">
        <v>4.1712100000000002E-2</v>
      </c>
    </row>
    <row r="33" spans="2:6" x14ac:dyDescent="0.3">
      <c r="B33" s="184" t="s">
        <v>63</v>
      </c>
      <c r="C33" s="182" t="s">
        <v>20</v>
      </c>
      <c r="E33" s="176" t="s">
        <v>63</v>
      </c>
      <c r="F33" s="177">
        <v>0.55086800000000002</v>
      </c>
    </row>
    <row r="34" spans="2:6" x14ac:dyDescent="0.3">
      <c r="B34" s="185"/>
      <c r="C34" s="185"/>
      <c r="E34" s="178"/>
      <c r="F34" s="178"/>
    </row>
    <row r="35" spans="2:6" ht="97" customHeight="1" x14ac:dyDescent="0.3">
      <c r="E35" s="369" t="s">
        <v>73</v>
      </c>
      <c r="F35" s="370"/>
    </row>
  </sheetData>
  <mergeCells count="1">
    <mergeCell ref="E35:F35"/>
  </mergeCells>
  <pageMargins left="0.75" right="0.75" top="1" bottom="1" header="0.51180555555555496" footer="0.51180555555555496"/>
  <pageSetup firstPageNumber="0"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MJ56"/>
  <sheetViews>
    <sheetView zoomScale="86" zoomScaleNormal="100" workbookViewId="0"/>
  </sheetViews>
  <sheetFormatPr defaultColWidth="8.84375" defaultRowHeight="14" x14ac:dyDescent="0.3"/>
  <cols>
    <col min="1" max="1" width="4" style="233" customWidth="1"/>
    <col min="2" max="2" width="3.84375" style="1" customWidth="1"/>
    <col min="3" max="3" width="38.4609375" style="119" customWidth="1"/>
    <col min="4" max="4" width="15.15234375" style="119" customWidth="1"/>
    <col min="5" max="5" width="15.61328125" style="119" customWidth="1"/>
    <col min="6" max="6" width="4.84375" style="119" customWidth="1"/>
    <col min="7" max="7" width="16.4609375" style="119" customWidth="1"/>
    <col min="8" max="8" width="4.84375" style="119" customWidth="1"/>
    <col min="9" max="9" width="15.15234375" style="119" customWidth="1"/>
    <col min="10" max="10" width="4.84375" style="119" customWidth="1"/>
    <col min="11" max="11" width="15.15234375" style="119" customWidth="1"/>
    <col min="12" max="12" width="4.84375" style="119" customWidth="1"/>
    <col min="13" max="13" width="15.15234375" style="119" customWidth="1"/>
    <col min="14" max="14" width="4.84375" style="119" customWidth="1"/>
    <col min="15" max="15" width="15.15234375" style="119" customWidth="1"/>
    <col min="16" max="16" width="4.84375" style="119" customWidth="1"/>
    <col min="17" max="17" width="15.15234375" style="119" customWidth="1"/>
    <col min="18" max="18" width="4.84375" style="119" customWidth="1"/>
    <col min="19" max="19" width="15.15234375" style="119" customWidth="1"/>
    <col min="20" max="20" width="4.84375" style="119" customWidth="1"/>
    <col min="21" max="21" width="15.15234375" style="119" customWidth="1"/>
    <col min="22" max="22" width="4.84375" style="119" customWidth="1"/>
    <col min="23" max="23" width="15.15234375" style="119" customWidth="1"/>
    <col min="24" max="1024" width="10.61328125" style="1" customWidth="1"/>
  </cols>
  <sheetData>
    <row r="1" spans="1:1024" s="80" customFormat="1" ht="45" customHeight="1" x14ac:dyDescent="0.3">
      <c r="A1" s="301"/>
      <c r="C1" s="81" t="s">
        <v>64</v>
      </c>
      <c r="D1" s="81"/>
      <c r="E1" s="82"/>
      <c r="F1" s="120"/>
      <c r="G1" s="120"/>
      <c r="H1" s="120"/>
      <c r="I1" s="120"/>
      <c r="J1" s="120"/>
      <c r="K1" s="120"/>
      <c r="L1" s="120"/>
      <c r="M1" s="120"/>
      <c r="N1" s="120"/>
      <c r="O1" s="120"/>
      <c r="P1" s="120"/>
      <c r="Q1" s="120"/>
      <c r="R1" s="120"/>
      <c r="S1" s="120"/>
      <c r="T1" s="120"/>
      <c r="U1" s="120"/>
      <c r="V1" s="120"/>
      <c r="W1" s="120"/>
    </row>
    <row r="2" spans="1:1024" s="19" customFormat="1" ht="49" customHeight="1" x14ac:dyDescent="0.3">
      <c r="A2" s="233"/>
      <c r="B2" s="1"/>
      <c r="C2" s="82"/>
      <c r="D2" s="80"/>
      <c r="E2" s="80"/>
      <c r="F2" s="82"/>
      <c r="G2" s="80"/>
      <c r="H2" s="80"/>
      <c r="I2" s="80"/>
      <c r="J2" s="80"/>
      <c r="K2" s="80"/>
      <c r="L2" s="80"/>
      <c r="M2" s="80"/>
      <c r="N2" s="80"/>
      <c r="O2" s="80"/>
      <c r="P2" s="80"/>
      <c r="Q2" s="80"/>
      <c r="R2" s="80"/>
      <c r="S2" s="80"/>
      <c r="T2" s="80"/>
      <c r="U2" s="80"/>
      <c r="V2" s="80"/>
      <c r="W2" s="80"/>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ht="19" x14ac:dyDescent="0.3">
      <c r="C3" s="121" t="s">
        <v>66</v>
      </c>
      <c r="D3" s="121"/>
      <c r="E3" s="121"/>
      <c r="F3" s="210"/>
      <c r="G3" s="210"/>
      <c r="H3" s="210"/>
      <c r="I3" s="210"/>
      <c r="J3" s="211"/>
      <c r="K3" s="210"/>
      <c r="L3" s="211"/>
      <c r="M3" s="210"/>
      <c r="N3" s="211"/>
      <c r="O3" s="210"/>
      <c r="P3" s="211"/>
      <c r="Q3" s="210"/>
      <c r="R3" s="211"/>
      <c r="S3" s="210"/>
      <c r="T3" s="211"/>
      <c r="U3" s="210"/>
      <c r="V3" s="211"/>
      <c r="W3" s="210"/>
    </row>
    <row r="4" spans="1:1024" x14ac:dyDescent="0.3">
      <c r="C4" s="122"/>
      <c r="D4" s="122"/>
      <c r="E4" s="122"/>
      <c r="F4" s="212"/>
      <c r="G4" s="212"/>
      <c r="H4" s="212"/>
      <c r="I4" s="212"/>
      <c r="J4" s="212"/>
      <c r="K4" s="212"/>
      <c r="L4" s="212"/>
      <c r="M4" s="212"/>
      <c r="N4" s="212"/>
      <c r="O4" s="212"/>
      <c r="P4" s="212"/>
      <c r="Q4" s="212"/>
      <c r="R4" s="212"/>
      <c r="S4" s="212"/>
      <c r="T4" s="212"/>
      <c r="U4" s="212"/>
      <c r="V4" s="212"/>
      <c r="W4" s="212"/>
    </row>
    <row r="5" spans="1:1024" s="123" customFormat="1" x14ac:dyDescent="0.3">
      <c r="A5" s="302"/>
      <c r="C5" s="334" t="s">
        <v>65</v>
      </c>
      <c r="D5" s="334"/>
      <c r="E5" s="124">
        <f>IF(LCC_Input_Risultati!E15&lt;&gt;0,(1/LCC_Input_Risultati!E15)*(1-(1/(1+LCC_Input_Risultati!E15))^LCC_Input_Risultati!E14),LCC_Input_Risultati!E14)</f>
        <v>0</v>
      </c>
      <c r="F5" s="213"/>
      <c r="G5" s="213"/>
      <c r="H5" s="213"/>
      <c r="I5" s="213"/>
      <c r="J5" s="213"/>
      <c r="K5" s="213"/>
      <c r="L5" s="213"/>
      <c r="M5" s="213"/>
      <c r="N5" s="213"/>
      <c r="O5" s="213"/>
      <c r="P5" s="213"/>
      <c r="Q5" s="213"/>
      <c r="R5" s="213"/>
      <c r="S5" s="213"/>
      <c r="T5" s="213"/>
      <c r="U5" s="213"/>
      <c r="V5" s="213"/>
      <c r="W5" s="213"/>
    </row>
    <row r="6" spans="1:1024" x14ac:dyDescent="0.3">
      <c r="C6" s="334" t="s">
        <v>33</v>
      </c>
      <c r="D6" s="334"/>
      <c r="E6" s="124">
        <f>IF(LCC_Input_Risultati!E15=LCC_Input_Risultati!E17,LCC_Input_Risultati!E14,(1/(LCC_Input_Risultati!E15-LCC_Input_Risultati!E17))*(1-((1+LCC_Input_Risultati!E17)/(1+LCC_Input_Risultati!E15))^LCC_Input_Risultati!E14))</f>
        <v>0</v>
      </c>
      <c r="F6" s="214"/>
      <c r="G6" s="214"/>
      <c r="H6" s="214"/>
      <c r="I6" s="214"/>
      <c r="J6" s="214"/>
      <c r="K6" s="214"/>
      <c r="L6" s="214"/>
      <c r="M6" s="214"/>
      <c r="N6" s="214"/>
      <c r="O6" s="214"/>
      <c r="P6" s="214"/>
      <c r="Q6" s="214"/>
      <c r="R6" s="214"/>
      <c r="S6" s="214"/>
      <c r="T6" s="214"/>
      <c r="U6" s="214"/>
      <c r="V6" s="214"/>
      <c r="W6" s="214"/>
    </row>
    <row r="7" spans="1:1024" s="19" customFormat="1" x14ac:dyDescent="0.3">
      <c r="A7" s="233"/>
      <c r="B7" s="1"/>
      <c r="C7" s="334" t="s">
        <v>67</v>
      </c>
      <c r="D7" s="334"/>
      <c r="E7" s="124">
        <f>IF(LCC_Input_Risultati!E15&lt;&gt;0,(1/LCC_Input_Risultati!E15)*(1-(1/(1+LCC_Input_Risultati!E15))^LCC_Input_Risultati!E13),LCC_Input_Risultati!E13)</f>
        <v>0</v>
      </c>
      <c r="F7" s="214"/>
      <c r="G7" s="214"/>
      <c r="H7" s="214"/>
      <c r="I7" s="214"/>
      <c r="J7" s="214"/>
      <c r="K7" s="214"/>
      <c r="L7" s="214"/>
      <c r="M7" s="214"/>
      <c r="N7" s="214"/>
      <c r="O7" s="214"/>
      <c r="P7" s="214"/>
      <c r="Q7" s="214"/>
      <c r="R7" s="214"/>
      <c r="S7" s="214"/>
      <c r="T7" s="214"/>
      <c r="U7" s="214"/>
      <c r="V7" s="214"/>
      <c r="W7" s="214"/>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row>
    <row r="8" spans="1:1024" s="125" customFormat="1" ht="13.5" x14ac:dyDescent="0.3">
      <c r="A8" s="303"/>
      <c r="C8" s="126"/>
      <c r="D8" s="126"/>
      <c r="E8" s="126"/>
      <c r="F8" s="215"/>
      <c r="G8" s="215"/>
      <c r="H8" s="215"/>
      <c r="I8" s="215"/>
      <c r="J8" s="215"/>
      <c r="K8" s="215"/>
      <c r="L8" s="215"/>
      <c r="M8" s="215"/>
      <c r="N8" s="215"/>
      <c r="O8" s="215"/>
      <c r="P8" s="215"/>
      <c r="Q8" s="215"/>
      <c r="R8" s="215"/>
      <c r="S8" s="215"/>
      <c r="T8" s="215"/>
      <c r="U8" s="215"/>
      <c r="V8" s="215"/>
      <c r="W8" s="215"/>
    </row>
    <row r="9" spans="1:1024" s="125" customFormat="1" x14ac:dyDescent="0.3">
      <c r="A9" s="303"/>
      <c r="C9" s="119"/>
      <c r="D9" s="119"/>
      <c r="E9" s="119"/>
      <c r="F9" s="119"/>
      <c r="G9" s="119"/>
      <c r="H9" s="119"/>
      <c r="I9" s="119"/>
      <c r="J9" s="119"/>
      <c r="K9" s="119"/>
      <c r="L9" s="119"/>
      <c r="M9" s="119"/>
      <c r="N9" s="119"/>
      <c r="O9" s="119"/>
      <c r="P9" s="119"/>
      <c r="Q9" s="119"/>
      <c r="R9" s="119"/>
      <c r="S9" s="119"/>
      <c r="T9" s="119"/>
      <c r="U9" s="119"/>
      <c r="V9" s="119"/>
      <c r="W9" s="119"/>
    </row>
    <row r="10" spans="1:1024" s="125" customFormat="1" ht="19" x14ac:dyDescent="0.3">
      <c r="A10" s="303"/>
      <c r="C10" s="127" t="s">
        <v>87</v>
      </c>
      <c r="D10" s="319"/>
      <c r="E10" s="320"/>
      <c r="F10" s="320"/>
      <c r="G10" s="320"/>
      <c r="H10" s="320"/>
      <c r="I10" s="320"/>
      <c r="J10" s="320"/>
      <c r="K10" s="320"/>
      <c r="L10" s="320"/>
      <c r="M10" s="320"/>
      <c r="N10" s="320"/>
      <c r="O10" s="320"/>
      <c r="P10" s="320"/>
      <c r="Q10" s="320"/>
      <c r="R10" s="320"/>
      <c r="S10" s="320"/>
      <c r="T10" s="320"/>
      <c r="U10" s="320"/>
      <c r="V10" s="320"/>
      <c r="W10" s="320"/>
    </row>
    <row r="11" spans="1:1024" x14ac:dyDescent="0.3">
      <c r="C11" s="321"/>
      <c r="D11" s="321"/>
      <c r="E11" s="321"/>
      <c r="F11" s="321"/>
      <c r="G11" s="321"/>
      <c r="H11" s="321"/>
      <c r="I11" s="321"/>
      <c r="J11" s="321"/>
      <c r="K11" s="321"/>
      <c r="L11" s="321"/>
      <c r="M11" s="321"/>
      <c r="N11" s="321"/>
      <c r="O11" s="321"/>
      <c r="P11" s="321"/>
      <c r="Q11" s="321"/>
      <c r="R11" s="321"/>
      <c r="S11" s="321"/>
      <c r="T11" s="321"/>
      <c r="U11" s="321"/>
      <c r="V11" s="321"/>
      <c r="W11" s="321"/>
    </row>
    <row r="12" spans="1:1024" s="123" customFormat="1" x14ac:dyDescent="0.3">
      <c r="A12" s="302"/>
      <c r="C12" s="322"/>
      <c r="D12" s="322"/>
      <c r="E12" s="323">
        <f>LCC_Input_Risultati!E$6</f>
        <v>0</v>
      </c>
      <c r="F12" s="323"/>
      <c r="G12" s="323">
        <f>LCC_Input_Risultati!G$6</f>
        <v>0</v>
      </c>
      <c r="H12" s="323"/>
      <c r="I12" s="323">
        <f>LCC_Input_Risultati!I$6</f>
        <v>0</v>
      </c>
      <c r="J12" s="323"/>
      <c r="K12" s="323">
        <f>LCC_Input_Risultati!K$6</f>
        <v>0</v>
      </c>
      <c r="L12" s="323"/>
      <c r="M12" s="323">
        <f>LCC_Input_Risultati!M$6</f>
        <v>0</v>
      </c>
      <c r="N12" s="323"/>
      <c r="O12" s="323">
        <f>LCC_Input_Risultati!O$6</f>
        <v>0</v>
      </c>
      <c r="P12" s="323"/>
      <c r="Q12" s="323">
        <f>LCC_Input_Risultati!Q$6</f>
        <v>0</v>
      </c>
      <c r="R12" s="323"/>
      <c r="S12" s="323">
        <f>LCC_Input_Risultati!S$6</f>
        <v>0</v>
      </c>
      <c r="T12" s="323"/>
      <c r="U12" s="323">
        <f>LCC_Input_Risultati!U$6</f>
        <v>0</v>
      </c>
      <c r="V12" s="323"/>
      <c r="W12" s="323">
        <f>LCC_Input_Risultati!W$6</f>
        <v>0</v>
      </c>
    </row>
    <row r="13" spans="1:1024" s="123" customFormat="1" x14ac:dyDescent="0.3">
      <c r="A13" s="302"/>
      <c r="C13" s="324" t="s">
        <v>21</v>
      </c>
      <c r="D13" s="322"/>
      <c r="E13" s="325"/>
      <c r="F13" s="325"/>
      <c r="G13" s="325"/>
      <c r="H13" s="323"/>
      <c r="I13" s="325"/>
      <c r="J13" s="323"/>
      <c r="K13" s="325"/>
      <c r="L13" s="323"/>
      <c r="M13" s="325"/>
      <c r="N13" s="323"/>
      <c r="O13" s="325"/>
      <c r="P13" s="323"/>
      <c r="Q13" s="325"/>
      <c r="R13" s="323"/>
      <c r="S13" s="325"/>
      <c r="T13" s="323"/>
      <c r="U13" s="325"/>
      <c r="V13" s="323"/>
      <c r="W13" s="325"/>
    </row>
    <row r="14" spans="1:1024" x14ac:dyDescent="0.3">
      <c r="C14" s="326" t="str">
        <f>Dati_di_Riferimento!I4</f>
        <v>Spento</v>
      </c>
      <c r="D14" s="326"/>
      <c r="E14" s="327">
        <f>IF(LCC_Input_Risultati!E$7&lt;&gt;Dati_di_Riferimento!$H$15,IF(LCC_Input_Risultati!E$27=Dati_di_Riferimento!$O$5,INDEX(Dati_di_Riferimento!$I$6:$I$13,MATCH(LCC_Input_Risultati!E$7,Dati_di_Riferimento!$H$6:$H$13)),IF(LCC_Input_Risultati!E$27=Dati_di_Riferimento!$O$6,LCC_Input_Risultati!E29,0)),0)</f>
        <v>0</v>
      </c>
      <c r="F14" s="327"/>
      <c r="G14" s="327">
        <f>IF(LCC_Input_Risultati!G$7&lt;&gt;Dati_di_Riferimento!$H$15,IF(LCC_Input_Risultati!G$27=Dati_di_Riferimento!$O$5,INDEX(Dati_di_Riferimento!$I$6:$I$13,MATCH(LCC_Input_Risultati!G$7,Dati_di_Riferimento!$H$6:$H$13)),IF(LCC_Input_Risultati!G$27=Dati_di_Riferimento!$O$6,LCC_Input_Risultati!G29,0)),0)</f>
        <v>0</v>
      </c>
      <c r="H14" s="328"/>
      <c r="I14" s="327">
        <f>IF(LCC_Input_Risultati!I$7&lt;&gt;Dati_di_Riferimento!$H$15,IF(LCC_Input_Risultati!I$27=Dati_di_Riferimento!$O$5,INDEX(Dati_di_Riferimento!$I$6:$I$13,MATCH(LCC_Input_Risultati!I$7,Dati_di_Riferimento!$H$6:$H$13)),IF(LCC_Input_Risultati!I$27=Dati_di_Riferimento!$O$6,LCC_Input_Risultati!I29,0)),0)</f>
        <v>0</v>
      </c>
      <c r="J14" s="328"/>
      <c r="K14" s="327">
        <f>IF(LCC_Input_Risultati!K$7&lt;&gt;Dati_di_Riferimento!$H$15,IF(LCC_Input_Risultati!K$27=Dati_di_Riferimento!$O$5,INDEX(Dati_di_Riferimento!$I$6:$I$13,MATCH(LCC_Input_Risultati!K$7,Dati_di_Riferimento!$H$6:$H$13)),IF(LCC_Input_Risultati!K$27=Dati_di_Riferimento!$O$6,LCC_Input_Risultati!K29,0)),0)</f>
        <v>0</v>
      </c>
      <c r="L14" s="328"/>
      <c r="M14" s="327">
        <f>IF(LCC_Input_Risultati!M$7&lt;&gt;Dati_di_Riferimento!$H$15,IF(LCC_Input_Risultati!M$27=Dati_di_Riferimento!$O$5,INDEX(Dati_di_Riferimento!$I$6:$I$13,MATCH(LCC_Input_Risultati!M$7,Dati_di_Riferimento!$H$6:$H$13)),IF(LCC_Input_Risultati!M$27=Dati_di_Riferimento!$O$6,LCC_Input_Risultati!M29,0)),0)</f>
        <v>0</v>
      </c>
      <c r="N14" s="328"/>
      <c r="O14" s="327">
        <f>IF(LCC_Input_Risultati!O$7&lt;&gt;Dati_di_Riferimento!$H$15,IF(LCC_Input_Risultati!O$27=Dati_di_Riferimento!$O$5,INDEX(Dati_di_Riferimento!$I$6:$I$13,MATCH(LCC_Input_Risultati!O$7,Dati_di_Riferimento!$H$6:$H$13)),IF(LCC_Input_Risultati!O$27=Dati_di_Riferimento!$O$6,LCC_Input_Risultati!O29,0)),0)</f>
        <v>0</v>
      </c>
      <c r="P14" s="328"/>
      <c r="Q14" s="327">
        <f>IF(LCC_Input_Risultati!Q$7&lt;&gt;Dati_di_Riferimento!$H$15,IF(LCC_Input_Risultati!Q$27=Dati_di_Riferimento!$O$5,INDEX(Dati_di_Riferimento!$I$6:$I$13,MATCH(LCC_Input_Risultati!Q$7,Dati_di_Riferimento!$H$6:$H$13)),IF(LCC_Input_Risultati!Q$27=Dati_di_Riferimento!$O$6,LCC_Input_Risultati!Q29,0)),0)</f>
        <v>0</v>
      </c>
      <c r="R14" s="328"/>
      <c r="S14" s="327">
        <f>IF(LCC_Input_Risultati!S$7&lt;&gt;Dati_di_Riferimento!$H$15,IF(LCC_Input_Risultati!S$27=Dati_di_Riferimento!$O$5,INDEX(Dati_di_Riferimento!$I$6:$I$13,MATCH(LCC_Input_Risultati!S$7,Dati_di_Riferimento!$H$6:$H$13)),IF(LCC_Input_Risultati!S$27=Dati_di_Riferimento!$O$6,LCC_Input_Risultati!S29,0)),0)</f>
        <v>0</v>
      </c>
      <c r="T14" s="328"/>
      <c r="U14" s="327">
        <f>IF(LCC_Input_Risultati!U$7&lt;&gt;Dati_di_Riferimento!$H$15,IF(LCC_Input_Risultati!U$27=Dati_di_Riferimento!$O$5,INDEX(Dati_di_Riferimento!$I$6:$I$13,MATCH(LCC_Input_Risultati!U$7,Dati_di_Riferimento!$H$6:$H$13)),IF(LCC_Input_Risultati!U$27=Dati_di_Riferimento!$O$6,LCC_Input_Risultati!U29,0)),0)</f>
        <v>0</v>
      </c>
      <c r="V14" s="328"/>
      <c r="W14" s="327">
        <f>IF(LCC_Input_Risultati!W$7&lt;&gt;Dati_di_Riferimento!$H$15,IF(LCC_Input_Risultati!W$27=Dati_di_Riferimento!$O$5,INDEX(Dati_di_Riferimento!$I$6:$I$13,MATCH(LCC_Input_Risultati!W$7,Dati_di_Riferimento!$H$6:$H$13)),IF(LCC_Input_Risultati!W$27=Dati_di_Riferimento!$O$6,LCC_Input_Risultati!W29,0)),0)</f>
        <v>0</v>
      </c>
    </row>
    <row r="15" spans="1:1024" x14ac:dyDescent="0.3">
      <c r="C15" s="329" t="str">
        <f>Dati_di_Riferimento!J4</f>
        <v>Sospensione</v>
      </c>
      <c r="D15" s="329"/>
      <c r="E15" s="327">
        <f>IF(LCC_Input_Risultati!E$7&lt;&gt;Dati_di_Riferimento!$H$15,IF(LCC_Input_Risultati!E$27=Dati_di_Riferimento!$O$5,INDEX(Dati_di_Riferimento!$J$6:$J$13,MATCH(LCC_Input_Risultati!E$7,Dati_di_Riferimento!$H$6:$H$13)),IF(LCC_Input_Risultati!E$27=Dati_di_Riferimento!$O$6,LCC_Input_Risultati!E30,0)),0)</f>
        <v>0</v>
      </c>
      <c r="F15" s="327"/>
      <c r="G15" s="327">
        <f>IF(LCC_Input_Risultati!G$7&lt;&gt;Dati_di_Riferimento!$H$15,IF(LCC_Input_Risultati!G$27=Dati_di_Riferimento!$O$5,INDEX(Dati_di_Riferimento!$J$6:$J$13,MATCH(LCC_Input_Risultati!G$7,Dati_di_Riferimento!$H$6:$H$13)),IF(LCC_Input_Risultati!G$27=Dati_di_Riferimento!$O$6,LCC_Input_Risultati!G30,0)),0)</f>
        <v>0</v>
      </c>
      <c r="H15" s="328"/>
      <c r="I15" s="327">
        <f>IF(LCC_Input_Risultati!I$7&lt;&gt;Dati_di_Riferimento!$H$15,IF(LCC_Input_Risultati!I$27=Dati_di_Riferimento!$O$5,INDEX(Dati_di_Riferimento!$J$6:$J$13,MATCH(LCC_Input_Risultati!I$7,Dati_di_Riferimento!$H$6:$H$13)),IF(LCC_Input_Risultati!I$27=Dati_di_Riferimento!$O$6,LCC_Input_Risultati!I30,0)),0)</f>
        <v>0</v>
      </c>
      <c r="J15" s="328"/>
      <c r="K15" s="327">
        <f>IF(LCC_Input_Risultati!K$7&lt;&gt;Dati_di_Riferimento!$H$15,IF(LCC_Input_Risultati!K$27=Dati_di_Riferimento!$O$5,INDEX(Dati_di_Riferimento!$J$6:$J$13,MATCH(LCC_Input_Risultati!K$7,Dati_di_Riferimento!$H$6:$H$13)),IF(LCC_Input_Risultati!K$27=Dati_di_Riferimento!$O$6,LCC_Input_Risultati!K30,0)),0)</f>
        <v>0</v>
      </c>
      <c r="L15" s="328"/>
      <c r="M15" s="327">
        <f>IF(LCC_Input_Risultati!M$7&lt;&gt;Dati_di_Riferimento!$H$15,IF(LCC_Input_Risultati!M$27=Dati_di_Riferimento!$O$5,INDEX(Dati_di_Riferimento!$J$6:$J$13,MATCH(LCC_Input_Risultati!M$7,Dati_di_Riferimento!$H$6:$H$13)),IF(LCC_Input_Risultati!M$27=Dati_di_Riferimento!$O$6,LCC_Input_Risultati!M30,0)),0)</f>
        <v>0</v>
      </c>
      <c r="N15" s="328"/>
      <c r="O15" s="327">
        <f>IF(LCC_Input_Risultati!O$7&lt;&gt;Dati_di_Riferimento!$H$15,IF(LCC_Input_Risultati!O$27=Dati_di_Riferimento!$O$5,INDEX(Dati_di_Riferimento!$J$6:$J$13,MATCH(LCC_Input_Risultati!O$7,Dati_di_Riferimento!$H$6:$H$13)),IF(LCC_Input_Risultati!O$27=Dati_di_Riferimento!$O$6,LCC_Input_Risultati!O30,0)),0)</f>
        <v>0</v>
      </c>
      <c r="P15" s="328"/>
      <c r="Q15" s="327">
        <f>IF(LCC_Input_Risultati!Q$7&lt;&gt;Dati_di_Riferimento!$H$15,IF(LCC_Input_Risultati!Q$27=Dati_di_Riferimento!$O$5,INDEX(Dati_di_Riferimento!$J$6:$J$13,MATCH(LCC_Input_Risultati!Q$7,Dati_di_Riferimento!$H$6:$H$13)),IF(LCC_Input_Risultati!Q$27=Dati_di_Riferimento!$O$6,LCC_Input_Risultati!Q30,0)),0)</f>
        <v>0</v>
      </c>
      <c r="R15" s="328"/>
      <c r="S15" s="327">
        <f>IF(LCC_Input_Risultati!S$7&lt;&gt;Dati_di_Riferimento!$H$15,IF(LCC_Input_Risultati!S$27=Dati_di_Riferimento!$O$5,INDEX(Dati_di_Riferimento!$J$6:$J$13,MATCH(LCC_Input_Risultati!S$7,Dati_di_Riferimento!$H$6:$H$13)),IF(LCC_Input_Risultati!S$27=Dati_di_Riferimento!$O$6,LCC_Input_Risultati!S30,0)),0)</f>
        <v>0</v>
      </c>
      <c r="T15" s="328"/>
      <c r="U15" s="327">
        <f>IF(LCC_Input_Risultati!U$7&lt;&gt;Dati_di_Riferimento!$H$15,IF(LCC_Input_Risultati!U$27=Dati_di_Riferimento!$O$5,INDEX(Dati_di_Riferimento!$J$6:$J$13,MATCH(LCC_Input_Risultati!U$7,Dati_di_Riferimento!$H$6:$H$13)),IF(LCC_Input_Risultati!U$27=Dati_di_Riferimento!$O$6,LCC_Input_Risultati!U30,0)),0)</f>
        <v>0</v>
      </c>
      <c r="V15" s="328"/>
      <c r="W15" s="327">
        <f>IF(LCC_Input_Risultati!W$7&lt;&gt;Dati_di_Riferimento!$H$15,IF(LCC_Input_Risultati!W$27=Dati_di_Riferimento!$O$5,INDEX(Dati_di_Riferimento!$J$6:$J$13,MATCH(LCC_Input_Risultati!W$7,Dati_di_Riferimento!$H$6:$H$13)),IF(LCC_Input_Risultati!W$27=Dati_di_Riferimento!$O$6,LCC_Input_Risultati!W30,0)),0)</f>
        <v>0</v>
      </c>
    </row>
    <row r="16" spans="1:1024" x14ac:dyDescent="0.3">
      <c r="C16" s="329" t="str">
        <f>Dati_di_Riferimento!K4</f>
        <v>Lunga-inattività</v>
      </c>
      <c r="D16" s="329"/>
      <c r="E16" s="327">
        <f>IF(LCC_Input_Risultati!E$7&lt;&gt;Dati_di_Riferimento!$H$15,IF(LCC_Input_Risultati!E$27=Dati_di_Riferimento!$O$5,INDEX(Dati_di_Riferimento!$K$6:$K$13,MATCH(LCC_Input_Risultati!E$7,Dati_di_Riferimento!$H$6:$H$13)),IF(LCC_Input_Risultati!E$27=Dati_di_Riferimento!$O$6,LCC_Input_Risultati!E31,0)),0)</f>
        <v>0</v>
      </c>
      <c r="F16" s="327"/>
      <c r="G16" s="327">
        <f>IF(LCC_Input_Risultati!G$7&lt;&gt;Dati_di_Riferimento!$H$15,IF(LCC_Input_Risultati!G$27=Dati_di_Riferimento!$O$5,INDEX(Dati_di_Riferimento!$K$6:$K$13,MATCH(LCC_Input_Risultati!G$7,Dati_di_Riferimento!$H$6:$H$13)),IF(LCC_Input_Risultati!G$27=Dati_di_Riferimento!$O$6,LCC_Input_Risultati!G31,0)),0)</f>
        <v>0</v>
      </c>
      <c r="H16" s="328"/>
      <c r="I16" s="327">
        <f>IF(LCC_Input_Risultati!I$7&lt;&gt;Dati_di_Riferimento!$H$15,IF(LCC_Input_Risultati!I$27=Dati_di_Riferimento!$O$5,INDEX(Dati_di_Riferimento!$K$6:$K$13,MATCH(LCC_Input_Risultati!I$7,Dati_di_Riferimento!$H$6:$H$13)),IF(LCC_Input_Risultati!I$27=Dati_di_Riferimento!$O$6,LCC_Input_Risultati!I31,0)),0)</f>
        <v>0</v>
      </c>
      <c r="J16" s="328"/>
      <c r="K16" s="327">
        <f>IF(LCC_Input_Risultati!K$7&lt;&gt;Dati_di_Riferimento!$H$15,IF(LCC_Input_Risultati!K$27=Dati_di_Riferimento!$O$5,INDEX(Dati_di_Riferimento!$K$6:$K$13,MATCH(LCC_Input_Risultati!K$7,Dati_di_Riferimento!$H$6:$H$13)),IF(LCC_Input_Risultati!K$27=Dati_di_Riferimento!$O$6,LCC_Input_Risultati!K31,0)),0)</f>
        <v>0</v>
      </c>
      <c r="L16" s="328"/>
      <c r="M16" s="327">
        <f>IF(LCC_Input_Risultati!M$7&lt;&gt;Dati_di_Riferimento!$H$15,IF(LCC_Input_Risultati!M$27=Dati_di_Riferimento!$O$5,INDEX(Dati_di_Riferimento!$K$6:$K$13,MATCH(LCC_Input_Risultati!M$7,Dati_di_Riferimento!$H$6:$H$13)),IF(LCC_Input_Risultati!M$27=Dati_di_Riferimento!$O$6,LCC_Input_Risultati!M31,0)),0)</f>
        <v>0</v>
      </c>
      <c r="N16" s="328"/>
      <c r="O16" s="327">
        <f>IF(LCC_Input_Risultati!O$7&lt;&gt;Dati_di_Riferimento!$H$15,IF(LCC_Input_Risultati!O$27=Dati_di_Riferimento!$O$5,INDEX(Dati_di_Riferimento!$K$6:$K$13,MATCH(LCC_Input_Risultati!O$7,Dati_di_Riferimento!$H$6:$H$13)),IF(LCC_Input_Risultati!O$27=Dati_di_Riferimento!$O$6,LCC_Input_Risultati!O31,0)),0)</f>
        <v>0</v>
      </c>
      <c r="P16" s="328"/>
      <c r="Q16" s="327">
        <f>IF(LCC_Input_Risultati!Q$7&lt;&gt;Dati_di_Riferimento!$H$15,IF(LCC_Input_Risultati!Q$27=Dati_di_Riferimento!$O$5,INDEX(Dati_di_Riferimento!$K$6:$K$13,MATCH(LCC_Input_Risultati!Q$7,Dati_di_Riferimento!$H$6:$H$13)),IF(LCC_Input_Risultati!Q$27=Dati_di_Riferimento!$O$6,LCC_Input_Risultati!Q31,0)),0)</f>
        <v>0</v>
      </c>
      <c r="R16" s="328"/>
      <c r="S16" s="327">
        <f>IF(LCC_Input_Risultati!S$7&lt;&gt;Dati_di_Riferimento!$H$15,IF(LCC_Input_Risultati!S$27=Dati_di_Riferimento!$O$5,INDEX(Dati_di_Riferimento!$K$6:$K$13,MATCH(LCC_Input_Risultati!S$7,Dati_di_Riferimento!$H$6:$H$13)),IF(LCC_Input_Risultati!S$27=Dati_di_Riferimento!$O$6,LCC_Input_Risultati!S31,0)),0)</f>
        <v>0</v>
      </c>
      <c r="T16" s="328"/>
      <c r="U16" s="327">
        <f>IF(LCC_Input_Risultati!U$7&lt;&gt;Dati_di_Riferimento!$H$15,IF(LCC_Input_Risultati!U$27=Dati_di_Riferimento!$O$5,INDEX(Dati_di_Riferimento!$K$6:$K$13,MATCH(LCC_Input_Risultati!U$7,Dati_di_Riferimento!$H$6:$H$13)),IF(LCC_Input_Risultati!U$27=Dati_di_Riferimento!$O$6,LCC_Input_Risultati!U31,0)),0)</f>
        <v>0</v>
      </c>
      <c r="V16" s="328"/>
      <c r="W16" s="327">
        <f>IF(LCC_Input_Risultati!W$7&lt;&gt;Dati_di_Riferimento!$H$15,IF(LCC_Input_Risultati!W$27=Dati_di_Riferimento!$O$5,INDEX(Dati_di_Riferimento!$K$6:$K$13,MATCH(LCC_Input_Risultati!W$7,Dati_di_Riferimento!$H$6:$H$13)),IF(LCC_Input_Risultati!W$27=Dati_di_Riferimento!$O$6,LCC_Input_Risultati!W31,0)),0)</f>
        <v>0</v>
      </c>
    </row>
    <row r="17" spans="1:23" x14ac:dyDescent="0.3">
      <c r="C17" s="329" t="str">
        <f>Dati_di_Riferimento!L4</f>
        <v>Breve-inattività</v>
      </c>
      <c r="D17" s="329"/>
      <c r="E17" s="327">
        <f>IF(LCC_Input_Risultati!E$7&lt;&gt;Dati_di_Riferimento!$H$15,IF(LCC_Input_Risultati!E$27=Dati_di_Riferimento!$O$5,INDEX(Dati_di_Riferimento!$L$6:$L$13,MATCH(LCC_Input_Risultati!E$7,Dati_di_Riferimento!$H$6:$H$13)),IF(LCC_Input_Risultati!E$27=Dati_di_Riferimento!$O$6,LCC_Input_Risultati!E$32,0)),0)</f>
        <v>0</v>
      </c>
      <c r="F17" s="327"/>
      <c r="G17" s="327">
        <f>IF(LCC_Input_Risultati!G$7&lt;&gt;Dati_di_Riferimento!$H$15,IF(LCC_Input_Risultati!G$27=Dati_di_Riferimento!$O$5,INDEX(Dati_di_Riferimento!$L$6:$L$13,MATCH(LCC_Input_Risultati!G$7,Dati_di_Riferimento!$H$6:$H$13)),IF(LCC_Input_Risultati!G$27=Dati_di_Riferimento!$O$6,LCC_Input_Risultati!G$32,0)),0)</f>
        <v>0</v>
      </c>
      <c r="H17" s="328"/>
      <c r="I17" s="327">
        <f>IF(LCC_Input_Risultati!I$7&lt;&gt;Dati_di_Riferimento!$H$15,IF(LCC_Input_Risultati!I$27=Dati_di_Riferimento!$O$5,INDEX(Dati_di_Riferimento!$L$6:$L$13,MATCH(LCC_Input_Risultati!I$7,Dati_di_Riferimento!$H$6:$H$13)),IF(LCC_Input_Risultati!I$27=Dati_di_Riferimento!$O$6,LCC_Input_Risultati!I$32,0)),0)</f>
        <v>0</v>
      </c>
      <c r="J17" s="328"/>
      <c r="K17" s="327">
        <f>IF(LCC_Input_Risultati!K$7&lt;&gt;Dati_di_Riferimento!$H$15,IF(LCC_Input_Risultati!K$27=Dati_di_Riferimento!$O$5,INDEX(Dati_di_Riferimento!$L$6:$L$13,MATCH(LCC_Input_Risultati!K$7,Dati_di_Riferimento!$H$6:$H$13)),IF(LCC_Input_Risultati!K$27=Dati_di_Riferimento!$O$6,LCC_Input_Risultati!K$32,0)),0)</f>
        <v>0</v>
      </c>
      <c r="L17" s="328"/>
      <c r="M17" s="327">
        <f>IF(LCC_Input_Risultati!M$7&lt;&gt;Dati_di_Riferimento!$H$15,IF(LCC_Input_Risultati!M$27=Dati_di_Riferimento!$O$5,INDEX(Dati_di_Riferimento!$L$6:$L$13,MATCH(LCC_Input_Risultati!M$7,Dati_di_Riferimento!$H$6:$H$13)),IF(LCC_Input_Risultati!M$27=Dati_di_Riferimento!$O$6,LCC_Input_Risultati!M$32,0)),0)</f>
        <v>0</v>
      </c>
      <c r="N17" s="328"/>
      <c r="O17" s="327">
        <f>IF(LCC_Input_Risultati!O$7&lt;&gt;Dati_di_Riferimento!$H$15,IF(LCC_Input_Risultati!O$27=Dati_di_Riferimento!$O$5,INDEX(Dati_di_Riferimento!$L$6:$L$13,MATCH(LCC_Input_Risultati!O$7,Dati_di_Riferimento!$H$6:$H$13)),IF(LCC_Input_Risultati!O$27=Dati_di_Riferimento!$O$6,LCC_Input_Risultati!O$32,0)),0)</f>
        <v>0</v>
      </c>
      <c r="P17" s="328"/>
      <c r="Q17" s="327">
        <f>IF(LCC_Input_Risultati!Q$7&lt;&gt;Dati_di_Riferimento!$H$15,IF(LCC_Input_Risultati!Q$27=Dati_di_Riferimento!$O$5,INDEX(Dati_di_Riferimento!$L$6:$L$13,MATCH(LCC_Input_Risultati!Q$7,Dati_di_Riferimento!$H$6:$H$13)),IF(LCC_Input_Risultati!Q$27=Dati_di_Riferimento!$O$6,LCC_Input_Risultati!Q$32,0)),0)</f>
        <v>0</v>
      </c>
      <c r="R17" s="328"/>
      <c r="S17" s="327">
        <f>IF(LCC_Input_Risultati!S$7&lt;&gt;Dati_di_Riferimento!$H$15,IF(LCC_Input_Risultati!S$27=Dati_di_Riferimento!$O$5,INDEX(Dati_di_Riferimento!$L$6:$L$13,MATCH(LCC_Input_Risultati!S$7,Dati_di_Riferimento!$H$6:$H$13)),IF(LCC_Input_Risultati!S$27=Dati_di_Riferimento!$O$6,LCC_Input_Risultati!S$32,0)),0)</f>
        <v>0</v>
      </c>
      <c r="T17" s="328"/>
      <c r="U17" s="327">
        <f>IF(LCC_Input_Risultati!U$7&lt;&gt;Dati_di_Riferimento!$H$15,IF(LCC_Input_Risultati!U$27=Dati_di_Riferimento!$O$5,INDEX(Dati_di_Riferimento!$L$6:$L$13,MATCH(LCC_Input_Risultati!U$7,Dati_di_Riferimento!$H$6:$H$13)),IF(LCC_Input_Risultati!U$27=Dati_di_Riferimento!$O$6,LCC_Input_Risultati!U$32,0)),0)</f>
        <v>0</v>
      </c>
      <c r="V17" s="328"/>
      <c r="W17" s="327">
        <f>IF(LCC_Input_Risultati!W$7&lt;&gt;Dati_di_Riferimento!$H$15,IF(LCC_Input_Risultati!W$27=Dati_di_Riferimento!$O$5,INDEX(Dati_di_Riferimento!$L$6:$L$13,MATCH(LCC_Input_Risultati!W$7,Dati_di_Riferimento!$H$6:$H$13)),IF(LCC_Input_Risultati!W$27=Dati_di_Riferimento!$O$6,LCC_Input_Risultati!W$32,0)),0)</f>
        <v>0</v>
      </c>
    </row>
    <row r="18" spans="1:23" s="123" customFormat="1" x14ac:dyDescent="0.3">
      <c r="A18" s="302"/>
      <c r="C18" s="324" t="s">
        <v>12</v>
      </c>
      <c r="D18" s="322"/>
      <c r="E18" s="325"/>
      <c r="F18" s="325"/>
      <c r="G18" s="325"/>
      <c r="H18" s="323"/>
      <c r="I18" s="325"/>
      <c r="J18" s="323"/>
      <c r="K18" s="325"/>
      <c r="L18" s="323"/>
      <c r="M18" s="325"/>
      <c r="N18" s="323"/>
      <c r="O18" s="325"/>
      <c r="P18" s="323"/>
      <c r="Q18" s="325"/>
      <c r="R18" s="323"/>
      <c r="S18" s="325"/>
      <c r="T18" s="323"/>
      <c r="U18" s="325"/>
      <c r="V18" s="323"/>
      <c r="W18" s="325"/>
    </row>
    <row r="19" spans="1:23" x14ac:dyDescent="0.3">
      <c r="C19" s="326" t="s">
        <v>88</v>
      </c>
      <c r="D19" s="326"/>
      <c r="E19" s="327">
        <f>IF(LCC_Input_Risultati!E$7=Dati_di_Riferimento!$H$15,IF(LCC_Input_Risultati!E$27=Dati_di_Riferimento!$O$5,Dati_di_Riferimento!$I$15,IF(LCC_Input_Risultati!E$27=Dati_di_Riferimento!$O$6,LCC_Input_Risultati!E$35,0)),0)</f>
        <v>0</v>
      </c>
      <c r="F19" s="327"/>
      <c r="G19" s="327">
        <f>IF(LCC_Input_Risultati!G$7=Dati_di_Riferimento!$H$15,IF(LCC_Input_Risultati!G$27=Dati_di_Riferimento!$O$5,Dati_di_Riferimento!$I$15,IF(LCC_Input_Risultati!G$27=Dati_di_Riferimento!$O$6,LCC_Input_Risultati!G$35,0)),0)</f>
        <v>0</v>
      </c>
      <c r="H19" s="328"/>
      <c r="I19" s="327">
        <f>IF(LCC_Input_Risultati!I$7=Dati_di_Riferimento!$H$15,IF(LCC_Input_Risultati!I$27=Dati_di_Riferimento!$O$5,Dati_di_Riferimento!$I$15,IF(LCC_Input_Risultati!I$27=Dati_di_Riferimento!$O$6,LCC_Input_Risultati!I$35,0)),0)</f>
        <v>0</v>
      </c>
      <c r="J19" s="328"/>
      <c r="K19" s="327">
        <f>IF(LCC_Input_Risultati!K$7=Dati_di_Riferimento!$H$15,IF(LCC_Input_Risultati!K$27=Dati_di_Riferimento!$O$5,Dati_di_Riferimento!$I$15,IF(LCC_Input_Risultati!K$27=Dati_di_Riferimento!$O$6,LCC_Input_Risultati!K$35,0)),0)</f>
        <v>0</v>
      </c>
      <c r="L19" s="328"/>
      <c r="M19" s="327">
        <f>IF(LCC_Input_Risultati!M$7=Dati_di_Riferimento!$H$15,IF(LCC_Input_Risultati!M$27=Dati_di_Riferimento!$O$5,Dati_di_Riferimento!$I$15,IF(LCC_Input_Risultati!M$27=Dati_di_Riferimento!$O$6,LCC_Input_Risultati!M$35,0)),0)</f>
        <v>0</v>
      </c>
      <c r="N19" s="328"/>
      <c r="O19" s="327">
        <f>IF(LCC_Input_Risultati!O$7=Dati_di_Riferimento!$H$15,IF(LCC_Input_Risultati!O$27=Dati_di_Riferimento!$O$5,Dati_di_Riferimento!$I$15,IF(LCC_Input_Risultati!O$27=Dati_di_Riferimento!$O$6,LCC_Input_Risultati!O$35,0)),0)</f>
        <v>0</v>
      </c>
      <c r="P19" s="328"/>
      <c r="Q19" s="327">
        <f>IF(LCC_Input_Risultati!Q$7=Dati_di_Riferimento!$H$15,IF(LCC_Input_Risultati!Q$27=Dati_di_Riferimento!$O$5,Dati_di_Riferimento!$I$15,IF(LCC_Input_Risultati!Q$27=Dati_di_Riferimento!$O$6,LCC_Input_Risultati!Q$35,0)),0)</f>
        <v>0</v>
      </c>
      <c r="R19" s="328"/>
      <c r="S19" s="327">
        <f>IF(LCC_Input_Risultati!S$7=Dati_di_Riferimento!$H$15,IF(LCC_Input_Risultati!S$27=Dati_di_Riferimento!$O$5,Dati_di_Riferimento!$I$15,IF(LCC_Input_Risultati!S$27=Dati_di_Riferimento!$O$6,LCC_Input_Risultati!S$35,0)),0)</f>
        <v>0</v>
      </c>
      <c r="T19" s="328"/>
      <c r="U19" s="327">
        <f>IF(LCC_Input_Risultati!U$7=Dati_di_Riferimento!$H$15,IF(LCC_Input_Risultati!U$27=Dati_di_Riferimento!$O$5,Dati_di_Riferimento!$I$15,IF(LCC_Input_Risultati!U$27=Dati_di_Riferimento!$O$6,LCC_Input_Risultati!U$35,0)),0)</f>
        <v>0</v>
      </c>
      <c r="V19" s="328"/>
      <c r="W19" s="327">
        <f>IF(LCC_Input_Risultati!W$7=Dati_di_Riferimento!$H$15,IF(LCC_Input_Risultati!W$27=Dati_di_Riferimento!$O$5,Dati_di_Riferimento!$I$15,IF(LCC_Input_Risultati!W$27=Dati_di_Riferimento!$O$6,LCC_Input_Risultati!W$35,0)),0)</f>
        <v>0</v>
      </c>
    </row>
    <row r="20" spans="1:23" x14ac:dyDescent="0.3">
      <c r="C20" s="329" t="str">
        <f>Dati_di_Riferimento!M4</f>
        <v>Acceso</v>
      </c>
      <c r="D20" s="329"/>
      <c r="E20" s="327">
        <f>IF(LCC_Input_Risultati!E$7=Dati_di_Riferimento!$H$15,IF(LCC_Input_Risultati!E$27=Dati_di_Riferimento!$O$5,Dati_di_Riferimento!$M$15,IF(LCC_Input_Risultati!E$27=Dati_di_Riferimento!$O$6,LCC_Input_Risultati!E$36,0)),0)</f>
        <v>0</v>
      </c>
      <c r="F20" s="327"/>
      <c r="G20" s="327">
        <f>IF(LCC_Input_Risultati!G$7=Dati_di_Riferimento!$H$15,IF(LCC_Input_Risultati!G$27=Dati_di_Riferimento!$O$5,Dati_di_Riferimento!$M$15,IF(LCC_Input_Risultati!G$27=Dati_di_Riferimento!$O$6,LCC_Input_Risultati!G$36,0)),0)</f>
        <v>0</v>
      </c>
      <c r="H20" s="328"/>
      <c r="I20" s="327">
        <f>IF(LCC_Input_Risultati!I$7=Dati_di_Riferimento!$H$15,IF(LCC_Input_Risultati!I$27=Dati_di_Riferimento!$O$5,Dati_di_Riferimento!$M$15,IF(LCC_Input_Risultati!I$27=Dati_di_Riferimento!$O$6,LCC_Input_Risultati!I$36,0)),0)</f>
        <v>0</v>
      </c>
      <c r="J20" s="328"/>
      <c r="K20" s="327">
        <f>IF(LCC_Input_Risultati!K$7=Dati_di_Riferimento!$H$15,IF(LCC_Input_Risultati!K$27=Dati_di_Riferimento!$O$5,Dati_di_Riferimento!$M$15,IF(LCC_Input_Risultati!K$27=Dati_di_Riferimento!$O$6,LCC_Input_Risultati!K$36,0)),0)</f>
        <v>0</v>
      </c>
      <c r="L20" s="328"/>
      <c r="M20" s="327">
        <f>IF(LCC_Input_Risultati!M$7=Dati_di_Riferimento!$H$15,IF(LCC_Input_Risultati!M$27=Dati_di_Riferimento!$O$5,Dati_di_Riferimento!$M$15,IF(LCC_Input_Risultati!M$27=Dati_di_Riferimento!$O$6,LCC_Input_Risultati!M$36,0)),0)</f>
        <v>0</v>
      </c>
      <c r="N20" s="328"/>
      <c r="O20" s="327">
        <f>IF(LCC_Input_Risultati!O$7=Dati_di_Riferimento!$H$15,IF(LCC_Input_Risultati!O$27=Dati_di_Riferimento!$O$5,Dati_di_Riferimento!$M$15,IF(LCC_Input_Risultati!O$27=Dati_di_Riferimento!$O$6,LCC_Input_Risultati!O$36,0)),0)</f>
        <v>0</v>
      </c>
      <c r="P20" s="328"/>
      <c r="Q20" s="327">
        <f>IF(LCC_Input_Risultati!Q$7=Dati_di_Riferimento!$H$15,IF(LCC_Input_Risultati!Q$27=Dati_di_Riferimento!$O$5,Dati_di_Riferimento!$M$15,IF(LCC_Input_Risultati!Q$27=Dati_di_Riferimento!$O$6,LCC_Input_Risultati!Q$36,0)),0)</f>
        <v>0</v>
      </c>
      <c r="R20" s="328"/>
      <c r="S20" s="327">
        <f>IF(LCC_Input_Risultati!S$7=Dati_di_Riferimento!$H$15,IF(LCC_Input_Risultati!S$27=Dati_di_Riferimento!$O$5,Dati_di_Riferimento!$M$15,IF(LCC_Input_Risultati!S$27=Dati_di_Riferimento!$O$6,LCC_Input_Risultati!S$36,0)),0)</f>
        <v>0</v>
      </c>
      <c r="T20" s="328"/>
      <c r="U20" s="327">
        <f>IF(LCC_Input_Risultati!U$7=Dati_di_Riferimento!$H$15,IF(LCC_Input_Risultati!U$27=Dati_di_Riferimento!$O$5,Dati_di_Riferimento!$M$15,IF(LCC_Input_Risultati!U$27=Dati_di_Riferimento!$O$6,LCC_Input_Risultati!U$36,0)),0)</f>
        <v>0</v>
      </c>
      <c r="V20" s="328"/>
      <c r="W20" s="327">
        <f>IF(LCC_Input_Risultati!W$7=Dati_di_Riferimento!$H$15,IF(LCC_Input_Risultati!W$27=Dati_di_Riferimento!$O$5,Dati_di_Riferimento!$M$15,IF(LCC_Input_Risultati!W$27=Dati_di_Riferimento!$O$6,LCC_Input_Risultati!W$36,0)),0)</f>
        <v>0</v>
      </c>
    </row>
    <row r="21" spans="1:23" x14ac:dyDescent="0.3">
      <c r="C21" s="329"/>
      <c r="D21" s="329"/>
      <c r="E21" s="327"/>
      <c r="F21" s="327"/>
      <c r="G21" s="327"/>
      <c r="H21" s="329"/>
      <c r="I21" s="327"/>
      <c r="J21" s="329"/>
      <c r="K21" s="327"/>
      <c r="L21" s="329"/>
      <c r="M21" s="327"/>
      <c r="N21" s="329"/>
      <c r="O21" s="327"/>
      <c r="P21" s="329"/>
      <c r="Q21" s="327"/>
      <c r="R21" s="329"/>
      <c r="S21" s="327"/>
      <c r="T21" s="329"/>
      <c r="U21" s="327"/>
      <c r="V21" s="329"/>
      <c r="W21" s="327"/>
    </row>
    <row r="22" spans="1:23" x14ac:dyDescent="0.3">
      <c r="C22" s="330" t="s">
        <v>34</v>
      </c>
      <c r="D22" s="335" t="s">
        <v>96</v>
      </c>
      <c r="E22" s="331">
        <f>IF(LCC_Input_Risultati!E$58&lt;&gt;0,LCC_Input_Risultati!E$58,24*365/1000*(LCC_Input_Risultati!E$60*E$14/100+LCC_Input_Risultati!E$61*E$15/100+LCC_Input_Risultati!E$62*E$16/100+LCC_Input_Risultati!E$63*E$17/100))</f>
        <v>0</v>
      </c>
      <c r="F22" s="331"/>
      <c r="G22" s="331">
        <f>IF(LCC_Input_Risultati!G$58&lt;&gt;0,LCC_Input_Risultati!G$58,24*365/1000*(LCC_Input_Risultati!G$60*G$14/100+LCC_Input_Risultati!G$61*G$15/100+LCC_Input_Risultati!G$62*G$16/100+LCC_Input_Risultati!G$63*G$17/100))</f>
        <v>0</v>
      </c>
      <c r="H22" s="332"/>
      <c r="I22" s="331">
        <f>IF(LCC_Input_Risultati!I$58&lt;&gt;0,LCC_Input_Risultati!I$58,24*365/1000*(LCC_Input_Risultati!I$60*I$14/100+LCC_Input_Risultati!I$61*I$15/100+LCC_Input_Risultati!I$62*I$16/100+LCC_Input_Risultati!I$63*I$17/100))</f>
        <v>0</v>
      </c>
      <c r="J22" s="332"/>
      <c r="K22" s="331">
        <f>IF(LCC_Input_Risultati!K$58&lt;&gt;0,LCC_Input_Risultati!K$58,24*365/1000*(LCC_Input_Risultati!K$60*K$14/100+LCC_Input_Risultati!K$61*K$15/100+LCC_Input_Risultati!K$62*K$16/100+LCC_Input_Risultati!K$63*K$17/100))</f>
        <v>0</v>
      </c>
      <c r="L22" s="332"/>
      <c r="M22" s="331">
        <f>IF(LCC_Input_Risultati!M$58&lt;&gt;0,LCC_Input_Risultati!M$58,24*365/1000*(LCC_Input_Risultati!M$60*M$14/100+LCC_Input_Risultati!M$61*M$15/100+LCC_Input_Risultati!M$62*M$16/100+LCC_Input_Risultati!M$63*M$17/100))</f>
        <v>0</v>
      </c>
      <c r="N22" s="332"/>
      <c r="O22" s="331">
        <f>IF(LCC_Input_Risultati!O$58&lt;&gt;0,LCC_Input_Risultati!O$58,24*365/1000*(LCC_Input_Risultati!O$60*O$14/100+LCC_Input_Risultati!O$61*O$15/100+LCC_Input_Risultati!O$62*O$16/100+LCC_Input_Risultati!O$63*O$17/100))</f>
        <v>0</v>
      </c>
      <c r="P22" s="332"/>
      <c r="Q22" s="331">
        <f>IF(LCC_Input_Risultati!Q$58&lt;&gt;0,LCC_Input_Risultati!Q$58,24*365/1000*(LCC_Input_Risultati!Q$60*Q$14/100+LCC_Input_Risultati!Q$61*Q$15/100+LCC_Input_Risultati!Q$62*Q$16/100+LCC_Input_Risultati!Q$63*Q$17/100))</f>
        <v>0</v>
      </c>
      <c r="R22" s="332"/>
      <c r="S22" s="331">
        <f>IF(LCC_Input_Risultati!S$58&lt;&gt;0,LCC_Input_Risultati!S$58,24*365/1000*(LCC_Input_Risultati!S$60*S$14/100+LCC_Input_Risultati!S$61*S$15/100+LCC_Input_Risultati!S$62*S$16/100+LCC_Input_Risultati!S$63*S$17/100))</f>
        <v>0</v>
      </c>
      <c r="T22" s="332"/>
      <c r="U22" s="331">
        <f>IF(LCC_Input_Risultati!U$58&lt;&gt;0,LCC_Input_Risultati!U$58,24*365/1000*(LCC_Input_Risultati!U$60*U$14/100+LCC_Input_Risultati!U$61*U$15/100+LCC_Input_Risultati!U$62*U$16/100+LCC_Input_Risultati!U$63*U$17/100))</f>
        <v>0</v>
      </c>
      <c r="V22" s="332"/>
      <c r="W22" s="331">
        <f>IF(LCC_Input_Risultati!W$58&lt;&gt;0,LCC_Input_Risultati!W$58,24*365/1000*(LCC_Input_Risultati!W$60*W$14/100+LCC_Input_Risultati!W$61*W$15/100+LCC_Input_Risultati!W$62*W$16/100+LCC_Input_Risultati!W$63*W$17/100))</f>
        <v>0</v>
      </c>
    </row>
    <row r="23" spans="1:23" x14ac:dyDescent="0.3">
      <c r="C23" s="333" t="s">
        <v>35</v>
      </c>
      <c r="D23" s="335" t="s">
        <v>96</v>
      </c>
      <c r="E23" s="331">
        <f>IF(LCC_Input_Risultati!E$66&lt;&gt;0,LCC_Input_Risultati!E$66,24*365/1000*(LCC_Input_Risultati!E$68*E$19/100+LCC_Input_Risultati!E$69*E$20/100))</f>
        <v>0</v>
      </c>
      <c r="F23" s="331"/>
      <c r="G23" s="331">
        <f>IF(LCC_Input_Risultati!G$66&lt;&gt;0,LCC_Input_Risultati!G$66,24*365/1000*(LCC_Input_Risultati!G$68*G$19/100+LCC_Input_Risultati!G$69*G$20/100))</f>
        <v>0</v>
      </c>
      <c r="H23" s="332"/>
      <c r="I23" s="331">
        <f>IF(LCC_Input_Risultati!I$66&lt;&gt;0,LCC_Input_Risultati!I$66,24*365/1000*(LCC_Input_Risultati!I$68*I$19/100+LCC_Input_Risultati!I$69*I$20/100))</f>
        <v>0</v>
      </c>
      <c r="J23" s="332"/>
      <c r="K23" s="331">
        <f>IF(LCC_Input_Risultati!K$66&lt;&gt;0,LCC_Input_Risultati!K$66,24*365/1000*(LCC_Input_Risultati!K$68*K$19/100+LCC_Input_Risultati!K$69*K$20/100))</f>
        <v>0</v>
      </c>
      <c r="L23" s="332"/>
      <c r="M23" s="331">
        <f>IF(LCC_Input_Risultati!M$66&lt;&gt;0,LCC_Input_Risultati!M$66,24*365/1000*(LCC_Input_Risultati!M$68*M$19/100+LCC_Input_Risultati!M$69*M$20/100))</f>
        <v>0</v>
      </c>
      <c r="N23" s="332"/>
      <c r="O23" s="331">
        <f>IF(LCC_Input_Risultati!O$66&lt;&gt;0,LCC_Input_Risultati!O$66,24*365/1000*(LCC_Input_Risultati!O$68*O$19/100+LCC_Input_Risultati!O$69*O$20/100))</f>
        <v>0</v>
      </c>
      <c r="P23" s="332"/>
      <c r="Q23" s="331">
        <f>IF(LCC_Input_Risultati!Q$66&lt;&gt;0,LCC_Input_Risultati!Q$66,24*365/1000*(LCC_Input_Risultati!Q$68*Q$19/100+LCC_Input_Risultati!Q$69*Q$20/100))</f>
        <v>0</v>
      </c>
      <c r="R23" s="332"/>
      <c r="S23" s="331">
        <f>IF(LCC_Input_Risultati!S$66&lt;&gt;0,LCC_Input_Risultati!S$66,24*365/1000*(LCC_Input_Risultati!S$68*S$19/100+LCC_Input_Risultati!S$69*S$20/100))</f>
        <v>0</v>
      </c>
      <c r="T23" s="332"/>
      <c r="U23" s="331">
        <f>IF(LCC_Input_Risultati!U$66&lt;&gt;0,LCC_Input_Risultati!U$66,24*365/1000*(LCC_Input_Risultati!U$68*U$19/100+LCC_Input_Risultati!U$69*U$20/100))</f>
        <v>0</v>
      </c>
      <c r="V23" s="332"/>
      <c r="W23" s="331">
        <f>IF(LCC_Input_Risultati!W$66&lt;&gt;0,LCC_Input_Risultati!W$66,24*365/1000*(LCC_Input_Risultati!W$68*W$19/100+LCC_Input_Risultati!W$69*W$20/100))</f>
        <v>0</v>
      </c>
    </row>
    <row r="24" spans="1:23" ht="30" customHeight="1" x14ac:dyDescent="0.3">
      <c r="C24" s="336" t="s">
        <v>106</v>
      </c>
      <c r="D24" s="128" t="str">
        <f>LCC_Input_Risultati!E$12&amp;"/anno.unità"</f>
        <v>/anno.unità</v>
      </c>
      <c r="E24" s="129">
        <f>SUM(E22:E23)*LCC_Input_Risultati!E16</f>
        <v>0</v>
      </c>
      <c r="F24" s="129"/>
      <c r="G24" s="129">
        <f>SUM(G22:G23)*LCC_Input_Risultati!G16</f>
        <v>0</v>
      </c>
      <c r="H24" s="129"/>
      <c r="I24" s="129">
        <f>SUM(I22:I23)*LCC_Input_Risultati!I16</f>
        <v>0</v>
      </c>
      <c r="J24" s="129"/>
      <c r="K24" s="129">
        <f>SUM(K22:K23)*LCC_Input_Risultati!K16</f>
        <v>0</v>
      </c>
      <c r="L24" s="129"/>
      <c r="M24" s="129">
        <f>SUM(M22:M23)*LCC_Input_Risultati!M16</f>
        <v>0</v>
      </c>
      <c r="N24" s="129"/>
      <c r="O24" s="129">
        <f>SUM(O22:O23)*LCC_Input_Risultati!O16</f>
        <v>0</v>
      </c>
      <c r="P24" s="129"/>
      <c r="Q24" s="129">
        <f>SUM(Q22:Q23)*LCC_Input_Risultati!Q16</f>
        <v>0</v>
      </c>
      <c r="R24" s="129"/>
      <c r="S24" s="129">
        <f>SUM(S22:S23)*LCC_Input_Risultati!S16</f>
        <v>0</v>
      </c>
      <c r="T24" s="129"/>
      <c r="U24" s="129">
        <f>SUM(U22:U23)*LCC_Input_Risultati!U16</f>
        <v>0</v>
      </c>
      <c r="V24" s="129"/>
      <c r="W24" s="129">
        <f>SUM(W22:W23)*LCC_Input_Risultati!W16</f>
        <v>0</v>
      </c>
    </row>
    <row r="25" spans="1:23" s="125" customFormat="1" ht="30" customHeight="1" x14ac:dyDescent="0.3">
      <c r="A25" s="303"/>
      <c r="C25" s="337" t="s">
        <v>107</v>
      </c>
      <c r="D25" s="128" t="str">
        <f>LCC_Input_Risultati!E$12&amp;"/unità"</f>
        <v>/unità</v>
      </c>
      <c r="E25" s="129">
        <f>E24*$E$6</f>
        <v>0</v>
      </c>
      <c r="F25" s="129"/>
      <c r="G25" s="129">
        <f>G24*$E$6</f>
        <v>0</v>
      </c>
      <c r="H25" s="129"/>
      <c r="I25" s="129">
        <f>I24*$E$6</f>
        <v>0</v>
      </c>
      <c r="J25" s="129"/>
      <c r="K25" s="129">
        <f>K24*$E$6</f>
        <v>0</v>
      </c>
      <c r="L25" s="129"/>
      <c r="M25" s="129">
        <f>M24*$E$6</f>
        <v>0</v>
      </c>
      <c r="N25" s="129"/>
      <c r="O25" s="129">
        <f>O24*$E$6</f>
        <v>0</v>
      </c>
      <c r="P25" s="129"/>
      <c r="Q25" s="129">
        <f>Q24*$E$6</f>
        <v>0</v>
      </c>
      <c r="R25" s="129"/>
      <c r="S25" s="129">
        <f>S24*$E$6</f>
        <v>0</v>
      </c>
      <c r="T25" s="129"/>
      <c r="U25" s="129">
        <f>U24*$E$6</f>
        <v>0</v>
      </c>
      <c r="V25" s="129"/>
      <c r="W25" s="129">
        <f>W24*$E$6</f>
        <v>0</v>
      </c>
    </row>
    <row r="26" spans="1:23" s="125" customFormat="1" x14ac:dyDescent="0.3">
      <c r="A26" s="303"/>
      <c r="C26" s="202"/>
      <c r="D26" s="128"/>
      <c r="E26" s="128"/>
      <c r="F26" s="128"/>
      <c r="G26" s="128"/>
      <c r="H26" s="128"/>
      <c r="I26" s="128"/>
      <c r="J26" s="128"/>
      <c r="K26" s="128"/>
      <c r="L26" s="128"/>
      <c r="M26" s="128"/>
      <c r="N26" s="128"/>
      <c r="O26" s="128"/>
      <c r="P26" s="128"/>
      <c r="Q26" s="128"/>
      <c r="R26" s="128"/>
      <c r="S26" s="128"/>
      <c r="T26" s="128"/>
      <c r="U26" s="128"/>
      <c r="V26" s="128"/>
      <c r="W26" s="128"/>
    </row>
    <row r="28" spans="1:23" s="125" customFormat="1" ht="19" x14ac:dyDescent="0.3">
      <c r="A28" s="303"/>
      <c r="C28" s="130" t="s">
        <v>105</v>
      </c>
      <c r="D28" s="130"/>
      <c r="E28" s="131"/>
      <c r="F28" s="131"/>
      <c r="G28" s="131"/>
      <c r="H28" s="131"/>
      <c r="I28" s="131"/>
      <c r="J28" s="131"/>
      <c r="K28" s="131"/>
      <c r="L28" s="131"/>
      <c r="M28" s="131"/>
      <c r="N28" s="131"/>
      <c r="O28" s="131"/>
      <c r="P28" s="131"/>
      <c r="Q28" s="131"/>
      <c r="R28" s="131"/>
      <c r="S28" s="131"/>
      <c r="T28" s="131"/>
      <c r="U28" s="131"/>
      <c r="V28" s="131"/>
      <c r="W28" s="131"/>
    </row>
    <row r="29" spans="1:23" s="125" customFormat="1" x14ac:dyDescent="0.3">
      <c r="A29" s="303"/>
      <c r="C29" s="131"/>
      <c r="D29" s="131"/>
      <c r="E29" s="131"/>
      <c r="F29" s="131"/>
      <c r="G29" s="131"/>
      <c r="H29" s="131"/>
      <c r="I29" s="131"/>
      <c r="J29" s="131"/>
      <c r="K29" s="131"/>
      <c r="L29" s="131"/>
      <c r="M29" s="131"/>
      <c r="N29" s="131"/>
      <c r="O29" s="131"/>
      <c r="P29" s="131"/>
      <c r="Q29" s="131"/>
      <c r="R29" s="131"/>
      <c r="S29" s="131"/>
      <c r="T29" s="131"/>
      <c r="U29" s="131"/>
      <c r="V29" s="131"/>
      <c r="W29" s="131"/>
    </row>
    <row r="30" spans="1:23" s="132" customFormat="1" x14ac:dyDescent="0.3">
      <c r="A30" s="305"/>
      <c r="C30" s="133"/>
      <c r="D30" s="135"/>
      <c r="E30" s="134">
        <f>LCC_Input_Risultati!E$6</f>
        <v>0</v>
      </c>
      <c r="F30" s="134"/>
      <c r="G30" s="134">
        <f>LCC_Input_Risultati!G$6</f>
        <v>0</v>
      </c>
      <c r="H30" s="134"/>
      <c r="I30" s="134">
        <f>LCC_Input_Risultati!I$6</f>
        <v>0</v>
      </c>
      <c r="J30" s="134"/>
      <c r="K30" s="134">
        <f>LCC_Input_Risultati!K$6</f>
        <v>0</v>
      </c>
      <c r="L30" s="134"/>
      <c r="M30" s="134">
        <f>LCC_Input_Risultati!M$6</f>
        <v>0</v>
      </c>
      <c r="N30" s="134"/>
      <c r="O30" s="134">
        <f>LCC_Input_Risultati!O$6</f>
        <v>0</v>
      </c>
      <c r="P30" s="134"/>
      <c r="Q30" s="134">
        <f>LCC_Input_Risultati!Q$6</f>
        <v>0</v>
      </c>
      <c r="R30" s="134"/>
      <c r="S30" s="134">
        <f>LCC_Input_Risultati!S$6</f>
        <v>0</v>
      </c>
      <c r="T30" s="134"/>
      <c r="U30" s="134">
        <f>LCC_Input_Risultati!U$6</f>
        <v>0</v>
      </c>
      <c r="V30" s="134"/>
      <c r="W30" s="134">
        <f>LCC_Input_Risultati!W$6</f>
        <v>0</v>
      </c>
    </row>
    <row r="31" spans="1:23" s="125" customFormat="1" ht="30" customHeight="1" x14ac:dyDescent="0.3">
      <c r="A31" s="303"/>
      <c r="C31" s="344" t="s">
        <v>108</v>
      </c>
      <c r="D31" s="135" t="str">
        <f>LCC_Input_Risultati!E$12&amp;"/anno.unità"</f>
        <v>/anno.unità</v>
      </c>
      <c r="E31" s="136">
        <f>LCC_Input_Risultati!E54</f>
        <v>0</v>
      </c>
      <c r="F31" s="136"/>
      <c r="G31" s="136">
        <f>LCC_Input_Risultati!G54</f>
        <v>0</v>
      </c>
      <c r="H31" s="136"/>
      <c r="I31" s="136">
        <f>LCC_Input_Risultati!I54</f>
        <v>0</v>
      </c>
      <c r="J31" s="136"/>
      <c r="K31" s="136">
        <f>LCC_Input_Risultati!K54</f>
        <v>0</v>
      </c>
      <c r="L31" s="136"/>
      <c r="M31" s="136">
        <f>LCC_Input_Risultati!M54</f>
        <v>0</v>
      </c>
      <c r="N31" s="136"/>
      <c r="O31" s="136">
        <f>LCC_Input_Risultati!O54</f>
        <v>0</v>
      </c>
      <c r="P31" s="136"/>
      <c r="Q31" s="136">
        <f>LCC_Input_Risultati!Q54</f>
        <v>0</v>
      </c>
      <c r="R31" s="136"/>
      <c r="S31" s="136">
        <f>LCC_Input_Risultati!S54</f>
        <v>0</v>
      </c>
      <c r="T31" s="136"/>
      <c r="U31" s="136">
        <f>LCC_Input_Risultati!U54</f>
        <v>0</v>
      </c>
      <c r="V31" s="136"/>
      <c r="W31" s="136">
        <f>LCC_Input_Risultati!W54</f>
        <v>0</v>
      </c>
    </row>
    <row r="32" spans="1:23" s="125" customFormat="1" ht="30" customHeight="1" x14ac:dyDescent="0.3">
      <c r="A32" s="303"/>
      <c r="C32" s="344" t="s">
        <v>109</v>
      </c>
      <c r="D32" s="135" t="str">
        <f>LCC_Input_Risultati!E$12&amp;"/unità"</f>
        <v>/unità</v>
      </c>
      <c r="E32" s="136">
        <f>E31*$E$7</f>
        <v>0</v>
      </c>
      <c r="F32" s="136"/>
      <c r="G32" s="136">
        <f>G31*$E$7</f>
        <v>0</v>
      </c>
      <c r="H32" s="136"/>
      <c r="I32" s="136">
        <f>I31*$E$7</f>
        <v>0</v>
      </c>
      <c r="J32" s="136"/>
      <c r="K32" s="136">
        <f>K31*$E$7</f>
        <v>0</v>
      </c>
      <c r="L32" s="136"/>
      <c r="M32" s="136">
        <f>M31*$E$7</f>
        <v>0</v>
      </c>
      <c r="N32" s="136"/>
      <c r="O32" s="136">
        <f>O31*$E$7</f>
        <v>0</v>
      </c>
      <c r="P32" s="136"/>
      <c r="Q32" s="136">
        <f>Q31*$E$7</f>
        <v>0</v>
      </c>
      <c r="R32" s="136"/>
      <c r="S32" s="136">
        <f>S31*$E$7</f>
        <v>0</v>
      </c>
      <c r="T32" s="136"/>
      <c r="U32" s="136">
        <f>U31*$E$7</f>
        <v>0</v>
      </c>
      <c r="V32" s="136"/>
      <c r="W32" s="136">
        <f>W31*$E$7</f>
        <v>0</v>
      </c>
    </row>
    <row r="33" spans="1:1024" s="125" customFormat="1" x14ac:dyDescent="0.3">
      <c r="A33" s="303"/>
      <c r="C33" s="135"/>
      <c r="D33" s="135"/>
      <c r="E33" s="135"/>
      <c r="F33" s="135"/>
      <c r="G33" s="135"/>
      <c r="H33" s="135"/>
      <c r="I33" s="135"/>
      <c r="J33" s="135"/>
      <c r="K33" s="135"/>
      <c r="L33" s="135"/>
      <c r="M33" s="135"/>
      <c r="N33" s="135"/>
      <c r="O33" s="135"/>
      <c r="P33" s="135"/>
      <c r="Q33" s="135"/>
      <c r="R33" s="135"/>
      <c r="S33" s="135"/>
      <c r="T33" s="135"/>
      <c r="U33" s="135"/>
      <c r="V33" s="135"/>
      <c r="W33" s="135"/>
    </row>
    <row r="35" spans="1:1024" ht="19" x14ac:dyDescent="0.3">
      <c r="C35" s="137" t="s">
        <v>103</v>
      </c>
      <c r="D35" s="137"/>
      <c r="E35" s="138"/>
      <c r="F35" s="138"/>
      <c r="G35" s="138"/>
      <c r="H35" s="138"/>
      <c r="I35" s="138"/>
      <c r="J35" s="138"/>
      <c r="K35" s="138"/>
      <c r="L35" s="138"/>
      <c r="M35" s="138"/>
      <c r="N35" s="138"/>
      <c r="O35" s="138"/>
      <c r="P35" s="138"/>
      <c r="Q35" s="138"/>
      <c r="R35" s="138"/>
      <c r="S35" s="138"/>
      <c r="T35" s="138"/>
      <c r="U35" s="138"/>
      <c r="V35" s="138"/>
      <c r="W35" s="138"/>
    </row>
    <row r="36" spans="1:1024" x14ac:dyDescent="0.3">
      <c r="C36" s="139"/>
      <c r="D36" s="139"/>
      <c r="E36" s="138"/>
      <c r="F36" s="138"/>
      <c r="G36" s="138"/>
      <c r="H36" s="138"/>
      <c r="I36" s="138"/>
      <c r="J36" s="138"/>
      <c r="K36" s="138"/>
      <c r="L36" s="138"/>
      <c r="M36" s="138"/>
      <c r="N36" s="138"/>
      <c r="O36" s="138"/>
      <c r="P36" s="138"/>
      <c r="Q36" s="138"/>
      <c r="R36" s="138"/>
      <c r="S36" s="138"/>
      <c r="T36" s="138"/>
      <c r="U36" s="138"/>
      <c r="V36" s="138"/>
      <c r="W36" s="138"/>
    </row>
    <row r="37" spans="1:1024" s="123" customFormat="1" x14ac:dyDescent="0.3">
      <c r="A37" s="302"/>
      <c r="C37" s="140"/>
      <c r="D37" s="140"/>
      <c r="E37" s="141">
        <f>LCC_Input_Risultati!E$6</f>
        <v>0</v>
      </c>
      <c r="F37" s="141"/>
      <c r="G37" s="141">
        <f>LCC_Input_Risultati!G$6</f>
        <v>0</v>
      </c>
      <c r="H37" s="141"/>
      <c r="I37" s="141">
        <f>LCC_Input_Risultati!I$6</f>
        <v>0</v>
      </c>
      <c r="J37" s="141"/>
      <c r="K37" s="141">
        <f>LCC_Input_Risultati!K$6</f>
        <v>0</v>
      </c>
      <c r="L37" s="141"/>
      <c r="M37" s="141">
        <f>LCC_Input_Risultati!M$6</f>
        <v>0</v>
      </c>
      <c r="N37" s="141"/>
      <c r="O37" s="141">
        <f>LCC_Input_Risultati!O$6</f>
        <v>0</v>
      </c>
      <c r="P37" s="141"/>
      <c r="Q37" s="141">
        <f>LCC_Input_Risultati!Q$6</f>
        <v>0</v>
      </c>
      <c r="R37" s="141"/>
      <c r="S37" s="141">
        <f>LCC_Input_Risultati!S$6</f>
        <v>0</v>
      </c>
      <c r="T37" s="141"/>
      <c r="U37" s="141">
        <f>LCC_Input_Risultati!U$6</f>
        <v>0</v>
      </c>
      <c r="V37" s="141"/>
      <c r="W37" s="141">
        <f>LCC_Input_Risultati!W$6</f>
        <v>0</v>
      </c>
    </row>
    <row r="38" spans="1:1024" ht="30" customHeight="1" x14ac:dyDescent="0.3">
      <c r="C38" s="341" t="s">
        <v>103</v>
      </c>
      <c r="D38" s="343" t="str">
        <f>LCC_Input_Risultati!E$12&amp;"/anno.unità"</f>
        <v>/anno.unità</v>
      </c>
      <c r="E38" s="142">
        <f>SUM(LCC_Input_Risultati!E$21,LCC_Input_Risultati!E$22,LCC_Input_Risultati!E$23)</f>
        <v>0</v>
      </c>
      <c r="F38" s="142"/>
      <c r="G38" s="142">
        <f>SUM(LCC_Input_Risultati!G$21,LCC_Input_Risultati!G$22,LCC_Input_Risultati!G$23)</f>
        <v>0</v>
      </c>
      <c r="H38" s="138"/>
      <c r="I38" s="142">
        <f>SUM(LCC_Input_Risultati!I$21,LCC_Input_Risultati!I$22,LCC_Input_Risultati!I$23)</f>
        <v>0</v>
      </c>
      <c r="J38" s="138"/>
      <c r="K38" s="142">
        <f>SUM(LCC_Input_Risultati!K$21,LCC_Input_Risultati!K$22,LCC_Input_Risultati!K$23)</f>
        <v>0</v>
      </c>
      <c r="L38" s="138"/>
      <c r="M38" s="142">
        <f>SUM(LCC_Input_Risultati!M$21,LCC_Input_Risultati!M$22,LCC_Input_Risultati!M$23)</f>
        <v>0</v>
      </c>
      <c r="N38" s="138"/>
      <c r="O38" s="142">
        <f>SUM(LCC_Input_Risultati!O$21,LCC_Input_Risultati!O$22,LCC_Input_Risultati!O$23)</f>
        <v>0</v>
      </c>
      <c r="P38" s="138"/>
      <c r="Q38" s="142">
        <f>SUM(LCC_Input_Risultati!Q$21,LCC_Input_Risultati!Q$22,LCC_Input_Risultati!Q$23)</f>
        <v>0</v>
      </c>
      <c r="R38" s="138"/>
      <c r="S38" s="142">
        <f>SUM(LCC_Input_Risultati!S$21,LCC_Input_Risultati!S$22,LCC_Input_Risultati!S$23)</f>
        <v>0</v>
      </c>
      <c r="T38" s="138"/>
      <c r="U38" s="142">
        <f>SUM(LCC_Input_Risultati!U$21,LCC_Input_Risultati!U$22,LCC_Input_Risultati!U$23)</f>
        <v>0</v>
      </c>
      <c r="V38" s="138"/>
      <c r="W38" s="142">
        <f>SUM(LCC_Input_Risultati!W$21,LCC_Input_Risultati!W$22,LCC_Input_Risultati!W$23)</f>
        <v>0</v>
      </c>
    </row>
    <row r="39" spans="1:1024" ht="30" customHeight="1" x14ac:dyDescent="0.3">
      <c r="C39" s="342" t="s">
        <v>104</v>
      </c>
      <c r="D39" s="343" t="str">
        <f>LCC_Input_Risultati!E$12&amp;"/unità"</f>
        <v>/unità</v>
      </c>
      <c r="E39" s="142">
        <f>E38*$E$5</f>
        <v>0</v>
      </c>
      <c r="F39" s="142"/>
      <c r="G39" s="142">
        <f>G38*$E$5</f>
        <v>0</v>
      </c>
      <c r="H39" s="138"/>
      <c r="I39" s="142">
        <f>I38*$E$5</f>
        <v>0</v>
      </c>
      <c r="J39" s="138"/>
      <c r="K39" s="142">
        <f>K38*$E$5</f>
        <v>0</v>
      </c>
      <c r="L39" s="138"/>
      <c r="M39" s="142">
        <f>M38*$E$5</f>
        <v>0</v>
      </c>
      <c r="N39" s="138"/>
      <c r="O39" s="142">
        <f>O38*$E$5</f>
        <v>0</v>
      </c>
      <c r="P39" s="138"/>
      <c r="Q39" s="142">
        <f>Q38*$E$5</f>
        <v>0</v>
      </c>
      <c r="R39" s="138"/>
      <c r="S39" s="142">
        <f>S38*$E$5</f>
        <v>0</v>
      </c>
      <c r="T39" s="138"/>
      <c r="U39" s="142">
        <f>U38*$E$5</f>
        <v>0</v>
      </c>
      <c r="V39" s="138"/>
      <c r="W39" s="142">
        <f>W38*$E$5</f>
        <v>0</v>
      </c>
    </row>
    <row r="40" spans="1:1024" x14ac:dyDescent="0.3">
      <c r="C40" s="138"/>
      <c r="D40" s="138"/>
      <c r="E40" s="138"/>
      <c r="F40" s="138"/>
      <c r="G40" s="138"/>
      <c r="H40" s="138"/>
      <c r="I40" s="138"/>
      <c r="J40" s="138"/>
      <c r="K40" s="138"/>
      <c r="L40" s="138"/>
      <c r="M40" s="138"/>
      <c r="N40" s="138"/>
      <c r="O40" s="138"/>
      <c r="P40" s="138"/>
      <c r="Q40" s="138"/>
      <c r="R40" s="138"/>
      <c r="S40" s="138"/>
      <c r="T40" s="138"/>
      <c r="U40" s="138"/>
      <c r="V40" s="138"/>
      <c r="W40" s="138"/>
    </row>
    <row r="42" spans="1:1024" ht="19" x14ac:dyDescent="0.3">
      <c r="C42" s="151" t="s">
        <v>97</v>
      </c>
      <c r="D42" s="151"/>
      <c r="E42" s="152"/>
      <c r="F42" s="152"/>
      <c r="G42" s="152"/>
      <c r="H42" s="152"/>
      <c r="I42" s="152"/>
      <c r="J42" s="152"/>
      <c r="K42" s="152"/>
      <c r="L42" s="152"/>
      <c r="M42" s="152"/>
      <c r="N42" s="152"/>
      <c r="O42" s="152"/>
      <c r="P42" s="152"/>
      <c r="Q42" s="152"/>
      <c r="R42" s="152"/>
      <c r="S42" s="152"/>
      <c r="T42" s="152"/>
      <c r="U42" s="152"/>
      <c r="V42" s="152"/>
      <c r="W42" s="152"/>
    </row>
    <row r="43" spans="1:1024" x14ac:dyDescent="0.3">
      <c r="C43" s="153"/>
      <c r="D43" s="153"/>
      <c r="E43" s="153"/>
      <c r="F43" s="153"/>
      <c r="G43" s="153"/>
      <c r="H43" s="153"/>
      <c r="I43" s="153"/>
      <c r="J43" s="153"/>
      <c r="K43" s="153"/>
      <c r="L43" s="153"/>
      <c r="M43" s="153"/>
      <c r="N43" s="153"/>
      <c r="O43" s="153"/>
      <c r="P43" s="153"/>
      <c r="Q43" s="153"/>
      <c r="R43" s="153"/>
      <c r="S43" s="153"/>
      <c r="T43" s="153"/>
      <c r="U43" s="153"/>
      <c r="V43" s="153"/>
      <c r="W43" s="153"/>
    </row>
    <row r="44" spans="1:1024" s="295" customFormat="1" x14ac:dyDescent="0.3">
      <c r="A44" s="304"/>
      <c r="B44" s="294"/>
      <c r="C44" s="154"/>
      <c r="D44" s="154"/>
      <c r="E44" s="155">
        <f>LCC_Input_Risultati!E$6</f>
        <v>0</v>
      </c>
      <c r="F44" s="155"/>
      <c r="G44" s="155">
        <f>LCC_Input_Risultati!G$6</f>
        <v>0</v>
      </c>
      <c r="H44" s="155"/>
      <c r="I44" s="155">
        <f>LCC_Input_Risultati!I$6</f>
        <v>0</v>
      </c>
      <c r="J44" s="155"/>
      <c r="K44" s="155">
        <f>LCC_Input_Risultati!K$6</f>
        <v>0</v>
      </c>
      <c r="L44" s="155"/>
      <c r="M44" s="155">
        <f>LCC_Input_Risultati!M$6</f>
        <v>0</v>
      </c>
      <c r="N44" s="155"/>
      <c r="O44" s="155">
        <f>LCC_Input_Risultati!O$6</f>
        <v>0</v>
      </c>
      <c r="P44" s="155"/>
      <c r="Q44" s="155">
        <f>LCC_Input_Risultati!Q$6</f>
        <v>0</v>
      </c>
      <c r="R44" s="155"/>
      <c r="S44" s="155">
        <f>LCC_Input_Risultati!S$6</f>
        <v>0</v>
      </c>
      <c r="T44" s="155"/>
      <c r="U44" s="155">
        <f>LCC_Input_Risultati!U$6</f>
        <v>0</v>
      </c>
      <c r="V44" s="155"/>
      <c r="W44" s="155">
        <f>LCC_Input_Risultati!W$6</f>
        <v>0</v>
      </c>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c r="DJ44" s="294"/>
      <c r="DK44" s="294"/>
      <c r="DL44" s="294"/>
      <c r="DM44" s="294"/>
      <c r="DN44" s="294"/>
      <c r="DO44" s="294"/>
      <c r="DP44" s="294"/>
      <c r="DQ44" s="294"/>
      <c r="DR44" s="294"/>
      <c r="DS44" s="294"/>
      <c r="DT44" s="294"/>
      <c r="DU44" s="294"/>
      <c r="DV44" s="294"/>
      <c r="DW44" s="294"/>
      <c r="DX44" s="294"/>
      <c r="DY44" s="294"/>
      <c r="DZ44" s="294"/>
      <c r="EA44" s="294"/>
      <c r="EB44" s="294"/>
      <c r="EC44" s="294"/>
      <c r="ED44" s="294"/>
      <c r="EE44" s="294"/>
      <c r="EF44" s="294"/>
      <c r="EG44" s="294"/>
      <c r="EH44" s="294"/>
      <c r="EI44" s="294"/>
      <c r="EJ44" s="294"/>
      <c r="EK44" s="294"/>
      <c r="EL44" s="294"/>
      <c r="EM44" s="294"/>
      <c r="EN44" s="294"/>
      <c r="EO44" s="294"/>
      <c r="EP44" s="294"/>
      <c r="EQ44" s="294"/>
      <c r="ER44" s="294"/>
      <c r="ES44" s="294"/>
      <c r="ET44" s="294"/>
      <c r="EU44" s="294"/>
      <c r="EV44" s="294"/>
      <c r="EW44" s="294"/>
      <c r="EX44" s="294"/>
      <c r="EY44" s="294"/>
      <c r="EZ44" s="294"/>
      <c r="FA44" s="294"/>
      <c r="FB44" s="294"/>
      <c r="FC44" s="294"/>
      <c r="FD44" s="294"/>
      <c r="FE44" s="294"/>
      <c r="FF44" s="294"/>
      <c r="FG44" s="294"/>
      <c r="FH44" s="294"/>
      <c r="FI44" s="294"/>
      <c r="FJ44" s="294"/>
      <c r="FK44" s="294"/>
      <c r="FL44" s="294"/>
      <c r="FM44" s="294"/>
      <c r="FN44" s="294"/>
      <c r="FO44" s="294"/>
      <c r="FP44" s="294"/>
      <c r="FQ44" s="294"/>
      <c r="FR44" s="294"/>
      <c r="FS44" s="294"/>
      <c r="FT44" s="294"/>
      <c r="FU44" s="294"/>
      <c r="FV44" s="294"/>
      <c r="FW44" s="294"/>
      <c r="FX44" s="294"/>
      <c r="FY44" s="294"/>
      <c r="FZ44" s="294"/>
      <c r="GA44" s="294"/>
      <c r="GB44" s="294"/>
      <c r="GC44" s="294"/>
      <c r="GD44" s="294"/>
      <c r="GE44" s="294"/>
      <c r="GF44" s="294"/>
      <c r="GG44" s="294"/>
      <c r="GH44" s="294"/>
      <c r="GI44" s="294"/>
      <c r="GJ44" s="294"/>
      <c r="GK44" s="294"/>
      <c r="GL44" s="294"/>
      <c r="GM44" s="294"/>
      <c r="GN44" s="294"/>
      <c r="GO44" s="294"/>
      <c r="GP44" s="294"/>
      <c r="GQ44" s="294"/>
      <c r="GR44" s="294"/>
      <c r="GS44" s="294"/>
      <c r="GT44" s="294"/>
      <c r="GU44" s="294"/>
      <c r="GV44" s="294"/>
      <c r="GW44" s="294"/>
      <c r="GX44" s="294"/>
      <c r="GY44" s="294"/>
      <c r="GZ44" s="294"/>
      <c r="HA44" s="294"/>
      <c r="HB44" s="294"/>
      <c r="HC44" s="294"/>
      <c r="HD44" s="294"/>
      <c r="HE44" s="294"/>
      <c r="HF44" s="294"/>
      <c r="HG44" s="294"/>
      <c r="HH44" s="294"/>
      <c r="HI44" s="294"/>
      <c r="HJ44" s="294"/>
      <c r="HK44" s="294"/>
      <c r="HL44" s="294"/>
      <c r="HM44" s="294"/>
      <c r="HN44" s="294"/>
      <c r="HO44" s="294"/>
      <c r="HP44" s="294"/>
      <c r="HQ44" s="294"/>
      <c r="HR44" s="294"/>
      <c r="HS44" s="294"/>
      <c r="HT44" s="294"/>
      <c r="HU44" s="294"/>
      <c r="HV44" s="294"/>
      <c r="HW44" s="294"/>
      <c r="HX44" s="294"/>
      <c r="HY44" s="294"/>
      <c r="HZ44" s="294"/>
      <c r="IA44" s="294"/>
      <c r="IB44" s="294"/>
      <c r="IC44" s="294"/>
      <c r="ID44" s="294"/>
      <c r="IE44" s="294"/>
      <c r="IF44" s="294"/>
      <c r="IG44" s="294"/>
      <c r="IH44" s="294"/>
      <c r="II44" s="294"/>
      <c r="IJ44" s="294"/>
      <c r="IK44" s="294"/>
      <c r="IL44" s="294"/>
      <c r="IM44" s="294"/>
      <c r="IN44" s="294"/>
      <c r="IO44" s="294"/>
      <c r="IP44" s="294"/>
      <c r="IQ44" s="294"/>
      <c r="IR44" s="294"/>
      <c r="IS44" s="294"/>
      <c r="IT44" s="294"/>
      <c r="IU44" s="294"/>
      <c r="IV44" s="294"/>
      <c r="IW44" s="294"/>
      <c r="IX44" s="294"/>
      <c r="IY44" s="294"/>
      <c r="IZ44" s="294"/>
      <c r="JA44" s="294"/>
      <c r="JB44" s="294"/>
      <c r="JC44" s="294"/>
      <c r="JD44" s="294"/>
      <c r="JE44" s="294"/>
      <c r="JF44" s="294"/>
      <c r="JG44" s="294"/>
      <c r="JH44" s="294"/>
      <c r="JI44" s="294"/>
      <c r="JJ44" s="294"/>
      <c r="JK44" s="294"/>
      <c r="JL44" s="294"/>
      <c r="JM44" s="294"/>
      <c r="JN44" s="294"/>
      <c r="JO44" s="294"/>
      <c r="JP44" s="294"/>
      <c r="JQ44" s="294"/>
      <c r="JR44" s="294"/>
      <c r="JS44" s="294"/>
      <c r="JT44" s="294"/>
      <c r="JU44" s="294"/>
      <c r="JV44" s="294"/>
      <c r="JW44" s="294"/>
      <c r="JX44" s="294"/>
      <c r="JY44" s="294"/>
      <c r="JZ44" s="294"/>
      <c r="KA44" s="294"/>
      <c r="KB44" s="294"/>
      <c r="KC44" s="294"/>
      <c r="KD44" s="294"/>
      <c r="KE44" s="294"/>
      <c r="KF44" s="294"/>
      <c r="KG44" s="294"/>
      <c r="KH44" s="294"/>
      <c r="KI44" s="294"/>
      <c r="KJ44" s="294"/>
      <c r="KK44" s="294"/>
      <c r="KL44" s="294"/>
      <c r="KM44" s="294"/>
      <c r="KN44" s="294"/>
      <c r="KO44" s="294"/>
      <c r="KP44" s="294"/>
      <c r="KQ44" s="294"/>
      <c r="KR44" s="294"/>
      <c r="KS44" s="294"/>
      <c r="KT44" s="294"/>
      <c r="KU44" s="294"/>
      <c r="KV44" s="294"/>
      <c r="KW44" s="294"/>
      <c r="KX44" s="294"/>
      <c r="KY44" s="294"/>
      <c r="KZ44" s="294"/>
      <c r="LA44" s="294"/>
      <c r="LB44" s="294"/>
      <c r="LC44" s="294"/>
      <c r="LD44" s="294"/>
      <c r="LE44" s="294"/>
      <c r="LF44" s="294"/>
      <c r="LG44" s="294"/>
      <c r="LH44" s="294"/>
      <c r="LI44" s="294"/>
      <c r="LJ44" s="294"/>
      <c r="LK44" s="294"/>
      <c r="LL44" s="294"/>
      <c r="LM44" s="294"/>
      <c r="LN44" s="294"/>
      <c r="LO44" s="294"/>
      <c r="LP44" s="294"/>
      <c r="LQ44" s="294"/>
      <c r="LR44" s="294"/>
      <c r="LS44" s="294"/>
      <c r="LT44" s="294"/>
      <c r="LU44" s="294"/>
      <c r="LV44" s="294"/>
      <c r="LW44" s="294"/>
      <c r="LX44" s="294"/>
      <c r="LY44" s="294"/>
      <c r="LZ44" s="294"/>
      <c r="MA44" s="294"/>
      <c r="MB44" s="294"/>
      <c r="MC44" s="294"/>
      <c r="MD44" s="294"/>
      <c r="ME44" s="294"/>
      <c r="MF44" s="294"/>
      <c r="MG44" s="294"/>
      <c r="MH44" s="294"/>
      <c r="MI44" s="294"/>
      <c r="MJ44" s="294"/>
      <c r="MK44" s="294"/>
      <c r="ML44" s="294"/>
      <c r="MM44" s="294"/>
      <c r="MN44" s="294"/>
      <c r="MO44" s="294"/>
      <c r="MP44" s="294"/>
      <c r="MQ44" s="294"/>
      <c r="MR44" s="294"/>
      <c r="MS44" s="294"/>
      <c r="MT44" s="294"/>
      <c r="MU44" s="294"/>
      <c r="MV44" s="294"/>
      <c r="MW44" s="294"/>
      <c r="MX44" s="294"/>
      <c r="MY44" s="294"/>
      <c r="MZ44" s="294"/>
      <c r="NA44" s="294"/>
      <c r="NB44" s="294"/>
      <c r="NC44" s="294"/>
      <c r="ND44" s="294"/>
      <c r="NE44" s="294"/>
      <c r="NF44" s="294"/>
      <c r="NG44" s="294"/>
      <c r="NH44" s="294"/>
      <c r="NI44" s="294"/>
      <c r="NJ44" s="294"/>
      <c r="NK44" s="294"/>
      <c r="NL44" s="294"/>
      <c r="NM44" s="294"/>
      <c r="NN44" s="294"/>
      <c r="NO44" s="294"/>
      <c r="NP44" s="294"/>
      <c r="NQ44" s="294"/>
      <c r="NR44" s="294"/>
      <c r="NS44" s="294"/>
      <c r="NT44" s="294"/>
      <c r="NU44" s="294"/>
      <c r="NV44" s="294"/>
      <c r="NW44" s="294"/>
      <c r="NX44" s="294"/>
      <c r="NY44" s="294"/>
      <c r="NZ44" s="294"/>
      <c r="OA44" s="294"/>
      <c r="OB44" s="294"/>
      <c r="OC44" s="294"/>
      <c r="OD44" s="294"/>
      <c r="OE44" s="294"/>
      <c r="OF44" s="294"/>
      <c r="OG44" s="294"/>
      <c r="OH44" s="294"/>
      <c r="OI44" s="294"/>
      <c r="OJ44" s="294"/>
      <c r="OK44" s="294"/>
      <c r="OL44" s="294"/>
      <c r="OM44" s="294"/>
      <c r="ON44" s="294"/>
      <c r="OO44" s="294"/>
      <c r="OP44" s="294"/>
      <c r="OQ44" s="294"/>
      <c r="OR44" s="294"/>
      <c r="OS44" s="294"/>
      <c r="OT44" s="294"/>
      <c r="OU44" s="294"/>
      <c r="OV44" s="294"/>
      <c r="OW44" s="294"/>
      <c r="OX44" s="294"/>
      <c r="OY44" s="294"/>
      <c r="OZ44" s="294"/>
      <c r="PA44" s="294"/>
      <c r="PB44" s="294"/>
      <c r="PC44" s="294"/>
      <c r="PD44" s="294"/>
      <c r="PE44" s="294"/>
      <c r="PF44" s="294"/>
      <c r="PG44" s="294"/>
      <c r="PH44" s="294"/>
      <c r="PI44" s="294"/>
      <c r="PJ44" s="294"/>
      <c r="PK44" s="294"/>
      <c r="PL44" s="294"/>
      <c r="PM44" s="294"/>
      <c r="PN44" s="294"/>
      <c r="PO44" s="294"/>
      <c r="PP44" s="294"/>
      <c r="PQ44" s="294"/>
      <c r="PR44" s="294"/>
      <c r="PS44" s="294"/>
      <c r="PT44" s="294"/>
      <c r="PU44" s="294"/>
      <c r="PV44" s="294"/>
      <c r="PW44" s="294"/>
      <c r="PX44" s="294"/>
      <c r="PY44" s="294"/>
      <c r="PZ44" s="294"/>
      <c r="QA44" s="294"/>
      <c r="QB44" s="294"/>
      <c r="QC44" s="294"/>
      <c r="QD44" s="294"/>
      <c r="QE44" s="294"/>
      <c r="QF44" s="294"/>
      <c r="QG44" s="294"/>
      <c r="QH44" s="294"/>
      <c r="QI44" s="294"/>
      <c r="QJ44" s="294"/>
      <c r="QK44" s="294"/>
      <c r="QL44" s="294"/>
      <c r="QM44" s="294"/>
      <c r="QN44" s="294"/>
      <c r="QO44" s="294"/>
      <c r="QP44" s="294"/>
      <c r="QQ44" s="294"/>
      <c r="QR44" s="294"/>
      <c r="QS44" s="294"/>
      <c r="QT44" s="294"/>
      <c r="QU44" s="294"/>
      <c r="QV44" s="294"/>
      <c r="QW44" s="294"/>
      <c r="QX44" s="294"/>
      <c r="QY44" s="294"/>
      <c r="QZ44" s="294"/>
      <c r="RA44" s="294"/>
      <c r="RB44" s="294"/>
      <c r="RC44" s="294"/>
      <c r="RD44" s="294"/>
      <c r="RE44" s="294"/>
      <c r="RF44" s="294"/>
      <c r="RG44" s="294"/>
      <c r="RH44" s="294"/>
      <c r="RI44" s="294"/>
      <c r="RJ44" s="294"/>
      <c r="RK44" s="294"/>
      <c r="RL44" s="294"/>
      <c r="RM44" s="294"/>
      <c r="RN44" s="294"/>
      <c r="RO44" s="294"/>
      <c r="RP44" s="294"/>
      <c r="RQ44" s="294"/>
      <c r="RR44" s="294"/>
      <c r="RS44" s="294"/>
      <c r="RT44" s="294"/>
      <c r="RU44" s="294"/>
      <c r="RV44" s="294"/>
      <c r="RW44" s="294"/>
      <c r="RX44" s="294"/>
      <c r="RY44" s="294"/>
      <c r="RZ44" s="294"/>
      <c r="SA44" s="294"/>
      <c r="SB44" s="294"/>
      <c r="SC44" s="294"/>
      <c r="SD44" s="294"/>
      <c r="SE44" s="294"/>
      <c r="SF44" s="294"/>
      <c r="SG44" s="294"/>
      <c r="SH44" s="294"/>
      <c r="SI44" s="294"/>
      <c r="SJ44" s="294"/>
      <c r="SK44" s="294"/>
      <c r="SL44" s="294"/>
      <c r="SM44" s="294"/>
      <c r="SN44" s="294"/>
      <c r="SO44" s="294"/>
      <c r="SP44" s="294"/>
      <c r="SQ44" s="294"/>
      <c r="SR44" s="294"/>
      <c r="SS44" s="294"/>
      <c r="ST44" s="294"/>
      <c r="SU44" s="294"/>
      <c r="SV44" s="294"/>
      <c r="SW44" s="294"/>
      <c r="SX44" s="294"/>
      <c r="SY44" s="294"/>
      <c r="SZ44" s="294"/>
      <c r="TA44" s="294"/>
      <c r="TB44" s="294"/>
      <c r="TC44" s="294"/>
      <c r="TD44" s="294"/>
      <c r="TE44" s="294"/>
      <c r="TF44" s="294"/>
      <c r="TG44" s="294"/>
      <c r="TH44" s="294"/>
      <c r="TI44" s="294"/>
      <c r="TJ44" s="294"/>
      <c r="TK44" s="294"/>
      <c r="TL44" s="294"/>
      <c r="TM44" s="294"/>
      <c r="TN44" s="294"/>
      <c r="TO44" s="294"/>
      <c r="TP44" s="294"/>
      <c r="TQ44" s="294"/>
      <c r="TR44" s="294"/>
      <c r="TS44" s="294"/>
      <c r="TT44" s="294"/>
      <c r="TU44" s="294"/>
      <c r="TV44" s="294"/>
      <c r="TW44" s="294"/>
      <c r="TX44" s="294"/>
      <c r="TY44" s="294"/>
      <c r="TZ44" s="294"/>
      <c r="UA44" s="294"/>
      <c r="UB44" s="294"/>
      <c r="UC44" s="294"/>
      <c r="UD44" s="294"/>
      <c r="UE44" s="294"/>
      <c r="UF44" s="294"/>
      <c r="UG44" s="294"/>
      <c r="UH44" s="294"/>
      <c r="UI44" s="294"/>
      <c r="UJ44" s="294"/>
      <c r="UK44" s="294"/>
      <c r="UL44" s="294"/>
      <c r="UM44" s="294"/>
      <c r="UN44" s="294"/>
      <c r="UO44" s="294"/>
      <c r="UP44" s="294"/>
      <c r="UQ44" s="294"/>
      <c r="UR44" s="294"/>
      <c r="US44" s="294"/>
      <c r="UT44" s="294"/>
      <c r="UU44" s="294"/>
      <c r="UV44" s="294"/>
      <c r="UW44" s="294"/>
      <c r="UX44" s="294"/>
      <c r="UY44" s="294"/>
      <c r="UZ44" s="294"/>
      <c r="VA44" s="294"/>
      <c r="VB44" s="294"/>
      <c r="VC44" s="294"/>
      <c r="VD44" s="294"/>
      <c r="VE44" s="294"/>
      <c r="VF44" s="294"/>
      <c r="VG44" s="294"/>
      <c r="VH44" s="294"/>
      <c r="VI44" s="294"/>
      <c r="VJ44" s="294"/>
      <c r="VK44" s="294"/>
      <c r="VL44" s="294"/>
      <c r="VM44" s="294"/>
      <c r="VN44" s="294"/>
      <c r="VO44" s="294"/>
      <c r="VP44" s="294"/>
      <c r="VQ44" s="294"/>
      <c r="VR44" s="294"/>
      <c r="VS44" s="294"/>
      <c r="VT44" s="294"/>
      <c r="VU44" s="294"/>
      <c r="VV44" s="294"/>
      <c r="VW44" s="294"/>
      <c r="VX44" s="294"/>
      <c r="VY44" s="294"/>
      <c r="VZ44" s="294"/>
      <c r="WA44" s="294"/>
      <c r="WB44" s="294"/>
      <c r="WC44" s="294"/>
      <c r="WD44" s="294"/>
      <c r="WE44" s="294"/>
      <c r="WF44" s="294"/>
      <c r="WG44" s="294"/>
      <c r="WH44" s="294"/>
      <c r="WI44" s="294"/>
      <c r="WJ44" s="294"/>
      <c r="WK44" s="294"/>
      <c r="WL44" s="294"/>
      <c r="WM44" s="294"/>
      <c r="WN44" s="294"/>
      <c r="WO44" s="294"/>
      <c r="WP44" s="294"/>
      <c r="WQ44" s="294"/>
      <c r="WR44" s="294"/>
      <c r="WS44" s="294"/>
      <c r="WT44" s="294"/>
      <c r="WU44" s="294"/>
      <c r="WV44" s="294"/>
      <c r="WW44" s="294"/>
      <c r="WX44" s="294"/>
      <c r="WY44" s="294"/>
      <c r="WZ44" s="294"/>
      <c r="XA44" s="294"/>
      <c r="XB44" s="294"/>
      <c r="XC44" s="294"/>
      <c r="XD44" s="294"/>
      <c r="XE44" s="294"/>
      <c r="XF44" s="294"/>
      <c r="XG44" s="294"/>
      <c r="XH44" s="294"/>
      <c r="XI44" s="294"/>
      <c r="XJ44" s="294"/>
      <c r="XK44" s="294"/>
      <c r="XL44" s="294"/>
      <c r="XM44" s="294"/>
      <c r="XN44" s="294"/>
      <c r="XO44" s="294"/>
      <c r="XP44" s="294"/>
      <c r="XQ44" s="294"/>
      <c r="XR44" s="294"/>
      <c r="XS44" s="294"/>
      <c r="XT44" s="294"/>
      <c r="XU44" s="294"/>
      <c r="XV44" s="294"/>
      <c r="XW44" s="294"/>
      <c r="XX44" s="294"/>
      <c r="XY44" s="294"/>
      <c r="XZ44" s="294"/>
      <c r="YA44" s="294"/>
      <c r="YB44" s="294"/>
      <c r="YC44" s="294"/>
      <c r="YD44" s="294"/>
      <c r="YE44" s="294"/>
      <c r="YF44" s="294"/>
      <c r="YG44" s="294"/>
      <c r="YH44" s="294"/>
      <c r="YI44" s="294"/>
      <c r="YJ44" s="294"/>
      <c r="YK44" s="294"/>
      <c r="YL44" s="294"/>
      <c r="YM44" s="294"/>
      <c r="YN44" s="294"/>
      <c r="YO44" s="294"/>
      <c r="YP44" s="294"/>
      <c r="YQ44" s="294"/>
      <c r="YR44" s="294"/>
      <c r="YS44" s="294"/>
      <c r="YT44" s="294"/>
      <c r="YU44" s="294"/>
      <c r="YV44" s="294"/>
      <c r="YW44" s="294"/>
      <c r="YX44" s="294"/>
      <c r="YY44" s="294"/>
      <c r="YZ44" s="294"/>
      <c r="ZA44" s="294"/>
      <c r="ZB44" s="294"/>
      <c r="ZC44" s="294"/>
      <c r="ZD44" s="294"/>
      <c r="ZE44" s="294"/>
      <c r="ZF44" s="294"/>
      <c r="ZG44" s="294"/>
      <c r="ZH44" s="294"/>
      <c r="ZI44" s="294"/>
      <c r="ZJ44" s="294"/>
      <c r="ZK44" s="294"/>
      <c r="ZL44" s="294"/>
      <c r="ZM44" s="294"/>
      <c r="ZN44" s="294"/>
      <c r="ZO44" s="294"/>
      <c r="ZP44" s="294"/>
      <c r="ZQ44" s="294"/>
      <c r="ZR44" s="294"/>
      <c r="ZS44" s="294"/>
      <c r="ZT44" s="294"/>
      <c r="ZU44" s="294"/>
      <c r="ZV44" s="294"/>
      <c r="ZW44" s="294"/>
      <c r="ZX44" s="294"/>
      <c r="ZY44" s="294"/>
      <c r="ZZ44" s="294"/>
      <c r="AAA44" s="294"/>
      <c r="AAB44" s="294"/>
      <c r="AAC44" s="294"/>
      <c r="AAD44" s="294"/>
      <c r="AAE44" s="294"/>
      <c r="AAF44" s="294"/>
      <c r="AAG44" s="294"/>
      <c r="AAH44" s="294"/>
      <c r="AAI44" s="294"/>
      <c r="AAJ44" s="294"/>
      <c r="AAK44" s="294"/>
      <c r="AAL44" s="294"/>
      <c r="AAM44" s="294"/>
      <c r="AAN44" s="294"/>
      <c r="AAO44" s="294"/>
      <c r="AAP44" s="294"/>
      <c r="AAQ44" s="294"/>
      <c r="AAR44" s="294"/>
      <c r="AAS44" s="294"/>
      <c r="AAT44" s="294"/>
      <c r="AAU44" s="294"/>
      <c r="AAV44" s="294"/>
      <c r="AAW44" s="294"/>
      <c r="AAX44" s="294"/>
      <c r="AAY44" s="294"/>
      <c r="AAZ44" s="294"/>
      <c r="ABA44" s="294"/>
      <c r="ABB44" s="294"/>
      <c r="ABC44" s="294"/>
      <c r="ABD44" s="294"/>
      <c r="ABE44" s="294"/>
      <c r="ABF44" s="294"/>
      <c r="ABG44" s="294"/>
      <c r="ABH44" s="294"/>
      <c r="ABI44" s="294"/>
      <c r="ABJ44" s="294"/>
      <c r="ABK44" s="294"/>
      <c r="ABL44" s="294"/>
      <c r="ABM44" s="294"/>
      <c r="ABN44" s="294"/>
      <c r="ABO44" s="294"/>
      <c r="ABP44" s="294"/>
      <c r="ABQ44" s="294"/>
      <c r="ABR44" s="294"/>
      <c r="ABS44" s="294"/>
      <c r="ABT44" s="294"/>
      <c r="ABU44" s="294"/>
      <c r="ABV44" s="294"/>
      <c r="ABW44" s="294"/>
      <c r="ABX44" s="294"/>
      <c r="ABY44" s="294"/>
      <c r="ABZ44" s="294"/>
      <c r="ACA44" s="294"/>
      <c r="ACB44" s="294"/>
      <c r="ACC44" s="294"/>
      <c r="ACD44" s="294"/>
      <c r="ACE44" s="294"/>
      <c r="ACF44" s="294"/>
      <c r="ACG44" s="294"/>
      <c r="ACH44" s="294"/>
      <c r="ACI44" s="294"/>
      <c r="ACJ44" s="294"/>
      <c r="ACK44" s="294"/>
      <c r="ACL44" s="294"/>
      <c r="ACM44" s="294"/>
      <c r="ACN44" s="294"/>
      <c r="ACO44" s="294"/>
      <c r="ACP44" s="294"/>
      <c r="ACQ44" s="294"/>
      <c r="ACR44" s="294"/>
      <c r="ACS44" s="294"/>
      <c r="ACT44" s="294"/>
      <c r="ACU44" s="294"/>
      <c r="ACV44" s="294"/>
      <c r="ACW44" s="294"/>
      <c r="ACX44" s="294"/>
      <c r="ACY44" s="294"/>
      <c r="ACZ44" s="294"/>
      <c r="ADA44" s="294"/>
      <c r="ADB44" s="294"/>
      <c r="ADC44" s="294"/>
      <c r="ADD44" s="294"/>
      <c r="ADE44" s="294"/>
      <c r="ADF44" s="294"/>
      <c r="ADG44" s="294"/>
      <c r="ADH44" s="294"/>
      <c r="ADI44" s="294"/>
      <c r="ADJ44" s="294"/>
      <c r="ADK44" s="294"/>
      <c r="ADL44" s="294"/>
      <c r="ADM44" s="294"/>
      <c r="ADN44" s="294"/>
      <c r="ADO44" s="294"/>
      <c r="ADP44" s="294"/>
      <c r="ADQ44" s="294"/>
      <c r="ADR44" s="294"/>
      <c r="ADS44" s="294"/>
      <c r="ADT44" s="294"/>
      <c r="ADU44" s="294"/>
      <c r="ADV44" s="294"/>
      <c r="ADW44" s="294"/>
      <c r="ADX44" s="294"/>
      <c r="ADY44" s="294"/>
      <c r="ADZ44" s="294"/>
      <c r="AEA44" s="294"/>
      <c r="AEB44" s="294"/>
      <c r="AEC44" s="294"/>
      <c r="AED44" s="294"/>
      <c r="AEE44" s="294"/>
      <c r="AEF44" s="294"/>
      <c r="AEG44" s="294"/>
      <c r="AEH44" s="294"/>
      <c r="AEI44" s="294"/>
      <c r="AEJ44" s="294"/>
      <c r="AEK44" s="294"/>
      <c r="AEL44" s="294"/>
      <c r="AEM44" s="294"/>
      <c r="AEN44" s="294"/>
      <c r="AEO44" s="294"/>
      <c r="AEP44" s="294"/>
      <c r="AEQ44" s="294"/>
      <c r="AER44" s="294"/>
      <c r="AES44" s="294"/>
      <c r="AET44" s="294"/>
      <c r="AEU44" s="294"/>
      <c r="AEV44" s="294"/>
      <c r="AEW44" s="294"/>
      <c r="AEX44" s="294"/>
      <c r="AEY44" s="294"/>
      <c r="AEZ44" s="294"/>
      <c r="AFA44" s="294"/>
      <c r="AFB44" s="294"/>
      <c r="AFC44" s="294"/>
      <c r="AFD44" s="294"/>
      <c r="AFE44" s="294"/>
      <c r="AFF44" s="294"/>
      <c r="AFG44" s="294"/>
      <c r="AFH44" s="294"/>
      <c r="AFI44" s="294"/>
      <c r="AFJ44" s="294"/>
      <c r="AFK44" s="294"/>
      <c r="AFL44" s="294"/>
      <c r="AFM44" s="294"/>
      <c r="AFN44" s="294"/>
      <c r="AFO44" s="294"/>
      <c r="AFP44" s="294"/>
      <c r="AFQ44" s="294"/>
      <c r="AFR44" s="294"/>
      <c r="AFS44" s="294"/>
      <c r="AFT44" s="294"/>
      <c r="AFU44" s="294"/>
      <c r="AFV44" s="294"/>
      <c r="AFW44" s="294"/>
      <c r="AFX44" s="294"/>
      <c r="AFY44" s="294"/>
      <c r="AFZ44" s="294"/>
      <c r="AGA44" s="294"/>
      <c r="AGB44" s="294"/>
      <c r="AGC44" s="294"/>
      <c r="AGD44" s="294"/>
      <c r="AGE44" s="294"/>
      <c r="AGF44" s="294"/>
      <c r="AGG44" s="294"/>
      <c r="AGH44" s="294"/>
      <c r="AGI44" s="294"/>
      <c r="AGJ44" s="294"/>
      <c r="AGK44" s="294"/>
      <c r="AGL44" s="294"/>
      <c r="AGM44" s="294"/>
      <c r="AGN44" s="294"/>
      <c r="AGO44" s="294"/>
      <c r="AGP44" s="294"/>
      <c r="AGQ44" s="294"/>
      <c r="AGR44" s="294"/>
      <c r="AGS44" s="294"/>
      <c r="AGT44" s="294"/>
      <c r="AGU44" s="294"/>
      <c r="AGV44" s="294"/>
      <c r="AGW44" s="294"/>
      <c r="AGX44" s="294"/>
      <c r="AGY44" s="294"/>
      <c r="AGZ44" s="294"/>
      <c r="AHA44" s="294"/>
      <c r="AHB44" s="294"/>
      <c r="AHC44" s="294"/>
      <c r="AHD44" s="294"/>
      <c r="AHE44" s="294"/>
      <c r="AHF44" s="294"/>
      <c r="AHG44" s="294"/>
      <c r="AHH44" s="294"/>
      <c r="AHI44" s="294"/>
      <c r="AHJ44" s="294"/>
      <c r="AHK44" s="294"/>
      <c r="AHL44" s="294"/>
      <c r="AHM44" s="294"/>
      <c r="AHN44" s="294"/>
      <c r="AHO44" s="294"/>
      <c r="AHP44" s="294"/>
      <c r="AHQ44" s="294"/>
      <c r="AHR44" s="294"/>
      <c r="AHS44" s="294"/>
      <c r="AHT44" s="294"/>
      <c r="AHU44" s="294"/>
      <c r="AHV44" s="294"/>
      <c r="AHW44" s="294"/>
      <c r="AHX44" s="294"/>
      <c r="AHY44" s="294"/>
      <c r="AHZ44" s="294"/>
      <c r="AIA44" s="294"/>
      <c r="AIB44" s="294"/>
      <c r="AIC44" s="294"/>
      <c r="AID44" s="294"/>
      <c r="AIE44" s="294"/>
      <c r="AIF44" s="294"/>
      <c r="AIG44" s="294"/>
      <c r="AIH44" s="294"/>
      <c r="AII44" s="294"/>
      <c r="AIJ44" s="294"/>
      <c r="AIK44" s="294"/>
      <c r="AIL44" s="294"/>
      <c r="AIM44" s="294"/>
      <c r="AIN44" s="294"/>
      <c r="AIO44" s="294"/>
      <c r="AIP44" s="294"/>
      <c r="AIQ44" s="294"/>
      <c r="AIR44" s="294"/>
      <c r="AIS44" s="294"/>
      <c r="AIT44" s="294"/>
      <c r="AIU44" s="294"/>
      <c r="AIV44" s="294"/>
      <c r="AIW44" s="294"/>
      <c r="AIX44" s="294"/>
      <c r="AIY44" s="294"/>
      <c r="AIZ44" s="294"/>
      <c r="AJA44" s="294"/>
      <c r="AJB44" s="294"/>
      <c r="AJC44" s="294"/>
      <c r="AJD44" s="294"/>
      <c r="AJE44" s="294"/>
      <c r="AJF44" s="294"/>
      <c r="AJG44" s="294"/>
      <c r="AJH44" s="294"/>
      <c r="AJI44" s="294"/>
      <c r="AJJ44" s="294"/>
      <c r="AJK44" s="294"/>
      <c r="AJL44" s="294"/>
      <c r="AJM44" s="294"/>
      <c r="AJN44" s="294"/>
      <c r="AJO44" s="294"/>
      <c r="AJP44" s="294"/>
      <c r="AJQ44" s="294"/>
      <c r="AJR44" s="294"/>
      <c r="AJS44" s="294"/>
      <c r="AJT44" s="294"/>
      <c r="AJU44" s="294"/>
      <c r="AJV44" s="294"/>
      <c r="AJW44" s="294"/>
      <c r="AJX44" s="294"/>
      <c r="AJY44" s="294"/>
      <c r="AJZ44" s="294"/>
      <c r="AKA44" s="294"/>
      <c r="AKB44" s="294"/>
      <c r="AKC44" s="294"/>
      <c r="AKD44" s="294"/>
      <c r="AKE44" s="294"/>
      <c r="AKF44" s="294"/>
      <c r="AKG44" s="294"/>
      <c r="AKH44" s="294"/>
      <c r="AKI44" s="294"/>
      <c r="AKJ44" s="294"/>
      <c r="AKK44" s="294"/>
      <c r="AKL44" s="294"/>
      <c r="AKM44" s="294"/>
      <c r="AKN44" s="294"/>
      <c r="AKO44" s="294"/>
      <c r="AKP44" s="294"/>
      <c r="AKQ44" s="294"/>
      <c r="AKR44" s="294"/>
      <c r="AKS44" s="294"/>
      <c r="AKT44" s="294"/>
      <c r="AKU44" s="294"/>
      <c r="AKV44" s="294"/>
      <c r="AKW44" s="294"/>
      <c r="AKX44" s="294"/>
      <c r="AKY44" s="294"/>
      <c r="AKZ44" s="294"/>
      <c r="ALA44" s="294"/>
      <c r="ALB44" s="294"/>
      <c r="ALC44" s="294"/>
      <c r="ALD44" s="294"/>
      <c r="ALE44" s="294"/>
      <c r="ALF44" s="294"/>
      <c r="ALG44" s="294"/>
      <c r="ALH44" s="294"/>
      <c r="ALI44" s="294"/>
      <c r="ALJ44" s="294"/>
      <c r="ALK44" s="294"/>
      <c r="ALL44" s="294"/>
      <c r="ALM44" s="294"/>
      <c r="ALN44" s="294"/>
      <c r="ALO44" s="294"/>
      <c r="ALP44" s="294"/>
      <c r="ALQ44" s="294"/>
      <c r="ALR44" s="294"/>
      <c r="ALS44" s="294"/>
      <c r="ALT44" s="294"/>
      <c r="ALU44" s="294"/>
      <c r="ALV44" s="294"/>
      <c r="ALW44" s="294"/>
      <c r="ALX44" s="294"/>
      <c r="ALY44" s="294"/>
      <c r="ALZ44" s="294"/>
      <c r="AMA44" s="294"/>
      <c r="AMB44" s="294"/>
      <c r="AMC44" s="294"/>
      <c r="AMD44" s="294"/>
      <c r="AME44" s="294"/>
      <c r="AMF44" s="294"/>
      <c r="AMG44" s="294"/>
      <c r="AMH44" s="294"/>
      <c r="AMI44" s="294"/>
      <c r="AMJ44" s="294"/>
    </row>
    <row r="45" spans="1:1024" ht="30" customHeight="1" x14ac:dyDescent="0.3">
      <c r="C45" s="339" t="s">
        <v>98</v>
      </c>
      <c r="D45" s="170" t="str">
        <f>LCC_Input_Risultati!E$12&amp;"/anno.unità"</f>
        <v>/anno.unità</v>
      </c>
      <c r="E45" s="156">
        <f>IF(LCC_Input_Risultati!E41="",SUM(E22:E23)*LCC_Input_Risultati!E39*LCC_Input_Risultati!E42*1/1000,SUM(E22:E23)*LCC_Input_Risultati!E41*LCC_Input_Risultati!E42*1/1000)</f>
        <v>0</v>
      </c>
      <c r="F45" s="156"/>
      <c r="G45" s="156">
        <f>IF(LCC_Input_Risultati!G41="",SUM(G22:G23)*LCC_Input_Risultati!G39*LCC_Input_Risultati!G42*1/1000,SUM(G22:G23)*LCC_Input_Risultati!G41*LCC_Input_Risultati!G42*1/1000)</f>
        <v>0</v>
      </c>
      <c r="H45" s="153"/>
      <c r="I45" s="156">
        <f>IF(LCC_Input_Risultati!I41="",SUM(I22:I23)*LCC_Input_Risultati!I39*LCC_Input_Risultati!I42*1/1000,SUM(I22:I23)*LCC_Input_Risultati!I41*LCC_Input_Risultati!I42*1/1000)</f>
        <v>0</v>
      </c>
      <c r="J45" s="153"/>
      <c r="K45" s="156">
        <f>IF(LCC_Input_Risultati!K41="",SUM(K22:K23)*LCC_Input_Risultati!K39*LCC_Input_Risultati!K42*1/1000,SUM(K22:K23)*LCC_Input_Risultati!K41*LCC_Input_Risultati!K42*1/1000)</f>
        <v>0</v>
      </c>
      <c r="L45" s="153"/>
      <c r="M45" s="156">
        <f>IF(LCC_Input_Risultati!M41="",SUM(M22:M23)*LCC_Input_Risultati!M39*LCC_Input_Risultati!M42*1/1000,SUM(M22:M23)*LCC_Input_Risultati!M41*LCC_Input_Risultati!M42*1/1000)</f>
        <v>0</v>
      </c>
      <c r="N45" s="153"/>
      <c r="O45" s="156">
        <f>IF(LCC_Input_Risultati!O41="",SUM(O22:O23)*LCC_Input_Risultati!O39*LCC_Input_Risultati!O42*1/1000,SUM(O22:O23)*LCC_Input_Risultati!O41*LCC_Input_Risultati!O42*1/1000)</f>
        <v>0</v>
      </c>
      <c r="P45" s="153"/>
      <c r="Q45" s="156">
        <f>IF(LCC_Input_Risultati!Q41="",SUM(Q22:Q23)*LCC_Input_Risultati!Q39*LCC_Input_Risultati!Q42*1/1000,SUM(Q22:Q23)*LCC_Input_Risultati!Q41*LCC_Input_Risultati!Q42*1/1000)</f>
        <v>0</v>
      </c>
      <c r="R45" s="153"/>
      <c r="S45" s="156">
        <f>IF(LCC_Input_Risultati!S41="",SUM(S22:S23)*LCC_Input_Risultati!S39*LCC_Input_Risultati!S42*1/1000,SUM(S22:S23)*LCC_Input_Risultati!S41*LCC_Input_Risultati!S42*1/1000)</f>
        <v>0</v>
      </c>
      <c r="T45" s="153"/>
      <c r="U45" s="156">
        <f>IF(LCC_Input_Risultati!U41="",SUM(U22:U23)*LCC_Input_Risultati!U39*LCC_Input_Risultati!U42*1/1000,SUM(U22:U23)*LCC_Input_Risultati!U41*LCC_Input_Risultati!U42*1/1000)</f>
        <v>0</v>
      </c>
      <c r="V45" s="153"/>
      <c r="W45" s="156">
        <f>IF(LCC_Input_Risultati!W41="",SUM(W22:W23)*LCC_Input_Risultati!W39*LCC_Input_Risultati!W42*1/1000,SUM(W22:W23)*LCC_Input_Risultati!W41*LCC_Input_Risultati!W42*1/1000)</f>
        <v>0</v>
      </c>
    </row>
    <row r="46" spans="1:1024" ht="30" customHeight="1" x14ac:dyDescent="0.3">
      <c r="C46" s="340" t="s">
        <v>99</v>
      </c>
      <c r="D46" s="170" t="str">
        <f>LCC_Input_Risultati!E$12&amp;"/unità"</f>
        <v>/unità</v>
      </c>
      <c r="E46" s="156">
        <f>E45*$E$5</f>
        <v>0</v>
      </c>
      <c r="F46" s="156"/>
      <c r="G46" s="156">
        <f>G45*$E$5</f>
        <v>0</v>
      </c>
      <c r="H46" s="153"/>
      <c r="I46" s="156">
        <f>I45*$E$5</f>
        <v>0</v>
      </c>
      <c r="J46" s="153"/>
      <c r="K46" s="156">
        <f>K45*$E$5</f>
        <v>0</v>
      </c>
      <c r="L46" s="153"/>
      <c r="M46" s="156">
        <f>M45*$E$5</f>
        <v>0</v>
      </c>
      <c r="N46" s="153"/>
      <c r="O46" s="156">
        <f>O45*$E$5</f>
        <v>0</v>
      </c>
      <c r="P46" s="153"/>
      <c r="Q46" s="156">
        <f>Q45*$E$5</f>
        <v>0</v>
      </c>
      <c r="R46" s="153"/>
      <c r="S46" s="156">
        <f>S45*$E$5</f>
        <v>0</v>
      </c>
      <c r="T46" s="153"/>
      <c r="U46" s="156">
        <f>U45*$E$5</f>
        <v>0</v>
      </c>
      <c r="V46" s="153"/>
      <c r="W46" s="156">
        <f>W45*$E$5</f>
        <v>0</v>
      </c>
    </row>
    <row r="47" spans="1:1024" x14ac:dyDescent="0.3">
      <c r="C47" s="152"/>
      <c r="D47" s="152"/>
      <c r="E47" s="153"/>
      <c r="F47" s="153"/>
      <c r="G47" s="153"/>
      <c r="H47" s="153"/>
      <c r="I47" s="153"/>
      <c r="J47" s="153"/>
      <c r="K47" s="153"/>
      <c r="L47" s="153"/>
      <c r="M47" s="153"/>
      <c r="N47" s="153"/>
      <c r="O47" s="153"/>
      <c r="P47" s="153"/>
      <c r="Q47" s="153"/>
      <c r="R47" s="153"/>
      <c r="S47" s="153"/>
      <c r="T47" s="153"/>
      <c r="U47" s="153"/>
      <c r="V47" s="153"/>
      <c r="W47" s="153"/>
    </row>
    <row r="49" spans="1:23" ht="19" x14ac:dyDescent="0.3">
      <c r="C49" s="145" t="s">
        <v>100</v>
      </c>
      <c r="D49" s="145"/>
      <c r="E49" s="146"/>
      <c r="F49" s="146"/>
      <c r="G49" s="146"/>
      <c r="H49" s="146"/>
      <c r="I49" s="146"/>
      <c r="J49" s="146"/>
      <c r="K49" s="146"/>
      <c r="L49" s="146"/>
      <c r="M49" s="146"/>
      <c r="N49" s="146"/>
      <c r="O49" s="146"/>
      <c r="P49" s="146"/>
      <c r="Q49" s="146"/>
      <c r="R49" s="146"/>
      <c r="S49" s="146"/>
      <c r="T49" s="146"/>
      <c r="U49" s="146"/>
      <c r="V49" s="146"/>
      <c r="W49" s="146"/>
    </row>
    <row r="50" spans="1:23" x14ac:dyDescent="0.3">
      <c r="C50" s="147"/>
      <c r="D50" s="147"/>
      <c r="E50" s="147"/>
      <c r="F50" s="147"/>
      <c r="G50" s="147"/>
      <c r="H50" s="147"/>
      <c r="I50" s="147"/>
      <c r="J50" s="147"/>
      <c r="K50" s="147"/>
      <c r="L50" s="147"/>
      <c r="M50" s="147"/>
      <c r="N50" s="147"/>
      <c r="O50" s="147"/>
      <c r="P50" s="147"/>
      <c r="Q50" s="147"/>
      <c r="R50" s="147"/>
      <c r="S50" s="147"/>
      <c r="T50" s="147"/>
      <c r="U50" s="147"/>
      <c r="V50" s="147"/>
      <c r="W50" s="147"/>
    </row>
    <row r="51" spans="1:23" s="123" customFormat="1" x14ac:dyDescent="0.3">
      <c r="A51" s="302"/>
      <c r="C51" s="148"/>
      <c r="D51" s="148"/>
      <c r="E51" s="149">
        <f>LCC_Input_Risultati!E$6</f>
        <v>0</v>
      </c>
      <c r="F51" s="149"/>
      <c r="G51" s="149">
        <f>LCC_Input_Risultati!G$6</f>
        <v>0</v>
      </c>
      <c r="H51" s="149"/>
      <c r="I51" s="149">
        <f>LCC_Input_Risultati!I$6</f>
        <v>0</v>
      </c>
      <c r="J51" s="149"/>
      <c r="K51" s="149">
        <f>LCC_Input_Risultati!K$6</f>
        <v>0</v>
      </c>
      <c r="L51" s="149"/>
      <c r="M51" s="149">
        <f>LCC_Input_Risultati!M$6</f>
        <v>0</v>
      </c>
      <c r="N51" s="149"/>
      <c r="O51" s="149">
        <f>LCC_Input_Risultati!O$6</f>
        <v>0</v>
      </c>
      <c r="P51" s="149"/>
      <c r="Q51" s="149">
        <f>LCC_Input_Risultati!Q$6</f>
        <v>0</v>
      </c>
      <c r="R51" s="149"/>
      <c r="S51" s="149">
        <f>LCC_Input_Risultati!S$6</f>
        <v>0</v>
      </c>
      <c r="T51" s="149"/>
      <c r="U51" s="149">
        <f>LCC_Input_Risultati!U$6</f>
        <v>0</v>
      </c>
      <c r="V51" s="149"/>
      <c r="W51" s="149">
        <f>LCC_Input_Risultati!W$6</f>
        <v>0</v>
      </c>
    </row>
    <row r="52" spans="1:23" ht="35.15" customHeight="1" x14ac:dyDescent="0.3">
      <c r="C52" s="345" t="s">
        <v>101</v>
      </c>
      <c r="D52" s="355" t="str">
        <f>LCC_Input_Risultati!E$12&amp;"/unità"</f>
        <v>/unità</v>
      </c>
      <c r="E52" s="150">
        <f>LCC_Input_Risultati!E52</f>
        <v>0</v>
      </c>
      <c r="F52" s="150"/>
      <c r="G52" s="150">
        <f>LCC_Input_Risultati!G52</f>
        <v>0</v>
      </c>
      <c r="H52" s="147"/>
      <c r="I52" s="150">
        <f>LCC_Input_Risultati!I52</f>
        <v>0</v>
      </c>
      <c r="J52" s="147"/>
      <c r="K52" s="150">
        <f>LCC_Input_Risultati!K52</f>
        <v>0</v>
      </c>
      <c r="L52" s="147"/>
      <c r="M52" s="150">
        <f>LCC_Input_Risultati!M52</f>
        <v>0</v>
      </c>
      <c r="N52" s="147"/>
      <c r="O52" s="150">
        <f>LCC_Input_Risultati!O52</f>
        <v>0</v>
      </c>
      <c r="P52" s="147"/>
      <c r="Q52" s="150">
        <f>LCC_Input_Risultati!Q52</f>
        <v>0</v>
      </c>
      <c r="R52" s="147"/>
      <c r="S52" s="150">
        <f>LCC_Input_Risultati!S52</f>
        <v>0</v>
      </c>
      <c r="T52" s="147"/>
      <c r="U52" s="150">
        <f>LCC_Input_Risultati!U52</f>
        <v>0</v>
      </c>
      <c r="V52" s="147"/>
      <c r="W52" s="150">
        <f>LCC_Input_Risultati!W52</f>
        <v>0</v>
      </c>
    </row>
    <row r="53" spans="1:23" ht="35.15" customHeight="1" x14ac:dyDescent="0.3">
      <c r="C53" s="345" t="s">
        <v>102</v>
      </c>
      <c r="D53" s="355" t="str">
        <f>LCC_Input_Risultati!E$12&amp;"/unità"</f>
        <v>/unità</v>
      </c>
      <c r="E53" s="150">
        <f>IF(LCC_Input_Risultati!E24="",0,IF(E52-(E52*LCC_Input_Risultati!E24*LCC_Input_Risultati!E14)&lt;0,0,(E52-(E52*LCC_Input_Risultati!E24*LCC_Input_Risultati!E14))*(1/(1+LCC_Input_Risultati!E15)^LCC_Input_Risultati!E14)))</f>
        <v>0</v>
      </c>
      <c r="F53" s="150"/>
      <c r="G53" s="150">
        <f>IF(LCC_Input_Risultati!G24="",0,IF(G52-(G52*LCC_Input_Risultati!G24*LCC_Input_Risultati!G14)&lt;0,0,(G52-(G52*LCC_Input_Risultati!G24*LCC_Input_Risultati!G14))*(1/(1+LCC_Input_Risultati!G15)^LCC_Input_Risultati!G14)))</f>
        <v>0</v>
      </c>
      <c r="H53" s="147"/>
      <c r="I53" s="150">
        <f>IF(LCC_Input_Risultati!I24="",0,IF(I52-(I52*LCC_Input_Risultati!I24*LCC_Input_Risultati!I14)&lt;0,0,(I52-(I52*LCC_Input_Risultati!I24*LCC_Input_Risultati!I14))*(1/(1+LCC_Input_Risultati!I15)^LCC_Input_Risultati!I14)))</f>
        <v>0</v>
      </c>
      <c r="J53" s="147"/>
      <c r="K53" s="150">
        <f>IF(LCC_Input_Risultati!K24="",0,IF(K52-(K52*LCC_Input_Risultati!K24*LCC_Input_Risultati!K14)&lt;0,0,(K52-(K52*LCC_Input_Risultati!K24*LCC_Input_Risultati!K14))*(1/(1+LCC_Input_Risultati!K15)^LCC_Input_Risultati!K14)))</f>
        <v>0</v>
      </c>
      <c r="L53" s="147"/>
      <c r="M53" s="150">
        <f>IF(LCC_Input_Risultati!M24="",0,IF(M52-(M52*LCC_Input_Risultati!M24*LCC_Input_Risultati!M14)&lt;0,0,(M52-(M52*LCC_Input_Risultati!M24*LCC_Input_Risultati!M14))*(1/(1+LCC_Input_Risultati!M15)^LCC_Input_Risultati!M14)))</f>
        <v>0</v>
      </c>
      <c r="N53" s="147"/>
      <c r="O53" s="150">
        <f>IF(LCC_Input_Risultati!O24="",0,IF(O52-(O52*LCC_Input_Risultati!O24*LCC_Input_Risultati!O14)&lt;0,0,(O52-(O52*LCC_Input_Risultati!O24*LCC_Input_Risultati!O14))*(1/(1+LCC_Input_Risultati!O15)^LCC_Input_Risultati!O14)))</f>
        <v>0</v>
      </c>
      <c r="P53" s="147"/>
      <c r="Q53" s="150">
        <f>IF(LCC_Input_Risultati!Q24="",0,IF(Q52-(Q52*LCC_Input_Risultati!Q24*LCC_Input_Risultati!Q14)&lt;0,0,(Q52-(Q52*LCC_Input_Risultati!Q24*LCC_Input_Risultati!Q14))*(1/(1+LCC_Input_Risultati!Q15)^LCC_Input_Risultati!Q14)))</f>
        <v>0</v>
      </c>
      <c r="R53" s="147"/>
      <c r="S53" s="150">
        <f>IF(LCC_Input_Risultati!S24="",0,IF(S52-(S52*LCC_Input_Risultati!S24*LCC_Input_Risultati!S14)&lt;0,0,(S52-(S52*LCC_Input_Risultati!S24*LCC_Input_Risultati!S14))*(1/(1+LCC_Input_Risultati!S15)^LCC_Input_Risultati!S14)))</f>
        <v>0</v>
      </c>
      <c r="T53" s="147"/>
      <c r="U53" s="150">
        <f>IF(LCC_Input_Risultati!U24="",0,IF(U52-(U52*LCC_Input_Risultati!U24*LCC_Input_Risultati!U14)&lt;0,0,(U52-(U52*LCC_Input_Risultati!U24*LCC_Input_Risultati!U14))*(1/(1+LCC_Input_Risultati!U15)^LCC_Input_Risultati!U14)))</f>
        <v>0</v>
      </c>
      <c r="V53" s="147"/>
      <c r="W53" s="150">
        <f>IF(LCC_Input_Risultati!W24="",0,IF(W52-(W52*LCC_Input_Risultati!W24*LCC_Input_Risultati!W14)&lt;0,0,(W52-(W52*LCC_Input_Risultati!W24*LCC_Input_Risultati!W14))*(1/(1+LCC_Input_Risultati!W15)^LCC_Input_Risultati!W14)))</f>
        <v>0</v>
      </c>
    </row>
    <row r="54" spans="1:23" x14ac:dyDescent="0.3">
      <c r="C54" s="146"/>
      <c r="D54" s="146"/>
      <c r="E54" s="147"/>
      <c r="F54" s="147"/>
      <c r="G54" s="147"/>
      <c r="H54" s="147"/>
      <c r="I54" s="147"/>
      <c r="J54" s="147"/>
      <c r="K54" s="147"/>
      <c r="L54" s="147"/>
      <c r="M54" s="147"/>
      <c r="N54" s="147"/>
      <c r="O54" s="147"/>
      <c r="P54" s="147"/>
      <c r="Q54" s="147"/>
      <c r="R54" s="147"/>
      <c r="S54" s="147"/>
      <c r="T54" s="147"/>
      <c r="U54" s="147"/>
      <c r="V54" s="147"/>
      <c r="W54" s="147"/>
    </row>
    <row r="56" spans="1:23" x14ac:dyDescent="0.3">
      <c r="E56" s="346"/>
    </row>
  </sheetData>
  <pageMargins left="0.75" right="0.75" top="1" bottom="1" header="0.51180555555555496" footer="0.51180555555555496"/>
  <pageSetup firstPageNumber="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vt:i4>
      </vt:variant>
    </vt:vector>
  </HeadingPairs>
  <TitlesOfParts>
    <vt:vector size="9" baseType="lpstr">
      <vt:lpstr>Introduzione</vt:lpstr>
      <vt:lpstr>LCC_Input_Risultati</vt:lpstr>
      <vt:lpstr>Risposta_Offerente</vt:lpstr>
      <vt:lpstr>Risultati_Grafici</vt:lpstr>
      <vt:lpstr>Definizioni_Formule</vt:lpstr>
      <vt:lpstr>Dati_di_Riferimento</vt:lpstr>
      <vt:lpstr>Calcoli</vt:lpstr>
      <vt:lpstr>Lunga_attività</vt:lpstr>
      <vt:lpstr>Spento</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cristian chiavetta</cp:lastModifiedBy>
  <cp:revision>3</cp:revision>
  <cp:lastPrinted>2017-08-24T14:30:16Z</cp:lastPrinted>
  <dcterms:created xsi:type="dcterms:W3CDTF">2017-08-22T13:37:17Z</dcterms:created>
  <dcterms:modified xsi:type="dcterms:W3CDTF">2021-02-21T20:17:38Z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