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ate1904="1" codeName="ThisWorkbook"/>
  <mc:AlternateContent xmlns:mc="http://schemas.openxmlformats.org/markup-compatibility/2006">
    <mc:Choice Requires="x15">
      <x15ac:absPath xmlns:x15ac="http://schemas.microsoft.com/office/spreadsheetml/2010/11/ac" url="D:\MARCO\ENEA\Attività in corso\2019_Arcadia\Azione 4\OutdoorLight\"/>
    </mc:Choice>
  </mc:AlternateContent>
  <xr:revisionPtr revIDLastSave="0" documentId="13_ncr:1_{18B26AEB-FE0D-41D2-A22B-F0C74B63B177}" xr6:coauthVersionLast="47" xr6:coauthVersionMax="47" xr10:uidLastSave="{00000000-0000-0000-0000-000000000000}"/>
  <bookViews>
    <workbookView xWindow="-120" yWindow="-120" windowWidth="29040" windowHeight="15840" tabRatio="791" xr2:uid="{00000000-000D-0000-FFFF-FFFF00000000}"/>
  </bookViews>
  <sheets>
    <sheet name="Introduzione" sheetId="8" r:id="rId1"/>
    <sheet name="LCC_Input_Risultati" sheetId="2" r:id="rId2"/>
    <sheet name=" Foglio_risposta_offerente" sheetId="3" r:id="rId3"/>
    <sheet name=" Definizioni_Formule" sheetId="9" r:id="rId4"/>
    <sheet name="Risultati grafici" sheetId="7" r:id="rId5"/>
    <sheet name=" Dati di riferimento" sheetId="5" r:id="rId6"/>
    <sheet name="Calcoli"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4" i="6" l="1"/>
  <c r="D36" i="6"/>
  <c r="D26" i="6"/>
  <c r="D24" i="6"/>
  <c r="D23" i="6"/>
  <c r="D22" i="6"/>
  <c r="D21" i="6"/>
  <c r="D20" i="6"/>
  <c r="D13" i="6"/>
  <c r="D95" i="3"/>
  <c r="D94" i="3"/>
  <c r="D92" i="3"/>
  <c r="D91" i="3"/>
  <c r="D85" i="3"/>
  <c r="D84" i="3"/>
  <c r="D81" i="3"/>
  <c r="D80" i="3"/>
  <c r="D78" i="3"/>
  <c r="D77" i="3"/>
  <c r="D71" i="3"/>
  <c r="D70" i="3"/>
  <c r="D67" i="3"/>
  <c r="D66" i="3"/>
  <c r="D64" i="3"/>
  <c r="D63" i="3"/>
  <c r="D57" i="3"/>
  <c r="D56" i="3"/>
  <c r="D53" i="3"/>
  <c r="D52" i="3"/>
  <c r="D50" i="3"/>
  <c r="D49" i="3"/>
  <c r="D43" i="3"/>
  <c r="D42" i="3"/>
  <c r="D39" i="3"/>
  <c r="D38" i="3"/>
  <c r="D36" i="3"/>
  <c r="D35" i="3"/>
  <c r="D29" i="3"/>
  <c r="D28" i="3"/>
  <c r="D103" i="3"/>
  <c r="D102" i="3"/>
  <c r="D99" i="3"/>
  <c r="D98" i="3"/>
  <c r="D23" i="3"/>
  <c r="D22" i="3"/>
  <c r="D170" i="2"/>
  <c r="D168" i="2"/>
  <c r="D167" i="2"/>
  <c r="D165" i="2"/>
  <c r="D164" i="2"/>
  <c r="D160" i="2"/>
  <c r="D159" i="2"/>
  <c r="D157" i="2"/>
  <c r="D156" i="2"/>
  <c r="D152" i="2"/>
  <c r="D151" i="2"/>
  <c r="D149" i="2"/>
  <c r="D148" i="2"/>
  <c r="D144" i="2"/>
  <c r="D143" i="2"/>
  <c r="D141" i="2"/>
  <c r="D140" i="2"/>
  <c r="D136" i="2"/>
  <c r="D135" i="2"/>
  <c r="D133" i="2"/>
  <c r="D132" i="2"/>
  <c r="D102" i="2"/>
  <c r="D100" i="2"/>
  <c r="D99" i="2"/>
  <c r="D97" i="2"/>
  <c r="D96" i="2"/>
  <c r="D93" i="2"/>
  <c r="D92" i="2"/>
  <c r="D89" i="2"/>
  <c r="D88" i="2"/>
  <c r="D85" i="2"/>
  <c r="D84" i="2"/>
  <c r="D81" i="2"/>
  <c r="D80" i="2"/>
  <c r="D77" i="2"/>
  <c r="D76" i="2"/>
  <c r="D60" i="2"/>
  <c r="D59" i="2"/>
  <c r="D58" i="2"/>
  <c r="D57" i="2"/>
  <c r="D51" i="2"/>
  <c r="D54" i="2"/>
  <c r="D53" i="2"/>
  <c r="D52" i="2"/>
  <c r="E9" i="3" l="1"/>
  <c r="C5" i="5" l="1"/>
  <c r="E75" i="2"/>
  <c r="E35" i="6" s="1"/>
  <c r="E79" i="2"/>
  <c r="E80" i="2"/>
  <c r="E81" i="2"/>
  <c r="E83" i="2"/>
  <c r="E84" i="2"/>
  <c r="E85" i="2"/>
  <c r="E87" i="2"/>
  <c r="E88" i="2"/>
  <c r="E89" i="2"/>
  <c r="E91" i="2"/>
  <c r="E20" i="6" s="1"/>
  <c r="E92" i="2"/>
  <c r="E93" i="2"/>
  <c r="E95" i="2"/>
  <c r="E96" i="2"/>
  <c r="E97" i="2"/>
  <c r="E99" i="2"/>
  <c r="E100" i="2"/>
  <c r="E102" i="2"/>
  <c r="E76" i="2"/>
  <c r="E77" i="2"/>
  <c r="E107" i="2"/>
  <c r="E108" i="2"/>
  <c r="E109" i="2"/>
  <c r="E111" i="2"/>
  <c r="E112" i="2"/>
  <c r="E113" i="2"/>
  <c r="E115" i="2"/>
  <c r="E116" i="2"/>
  <c r="E117" i="2"/>
  <c r="E119" i="2"/>
  <c r="E120" i="2"/>
  <c r="E121" i="2"/>
  <c r="E123" i="2"/>
  <c r="E124" i="2"/>
  <c r="E125" i="2"/>
  <c r="E6" i="6"/>
  <c r="E170" i="2"/>
  <c r="E22" i="6" s="1"/>
  <c r="E5" i="6"/>
  <c r="E128" i="2"/>
  <c r="E28" i="6" s="1"/>
  <c r="E44" i="6"/>
  <c r="E72" i="2"/>
  <c r="W13" i="3"/>
  <c r="U13" i="3"/>
  <c r="S13" i="3"/>
  <c r="Q13" i="3"/>
  <c r="O13" i="3"/>
  <c r="O72" i="2" s="1"/>
  <c r="M13" i="3"/>
  <c r="K13" i="3"/>
  <c r="I13" i="3"/>
  <c r="G13" i="3"/>
  <c r="G6" i="7" s="1"/>
  <c r="W18" i="2"/>
  <c r="W17" i="2"/>
  <c r="W14" i="2"/>
  <c r="W13" i="2"/>
  <c r="U18" i="2"/>
  <c r="U17" i="2"/>
  <c r="U14" i="2"/>
  <c r="U13" i="2"/>
  <c r="S18" i="2"/>
  <c r="S17" i="2"/>
  <c r="S14" i="2"/>
  <c r="S13" i="2"/>
  <c r="Q18" i="2"/>
  <c r="Q17" i="2"/>
  <c r="Q14" i="2"/>
  <c r="Q13" i="2"/>
  <c r="O18" i="2"/>
  <c r="O17" i="2"/>
  <c r="O14" i="2"/>
  <c r="O13" i="2"/>
  <c r="M18" i="2"/>
  <c r="M17" i="2"/>
  <c r="M14" i="2"/>
  <c r="M13" i="2"/>
  <c r="K18" i="2"/>
  <c r="K17" i="2"/>
  <c r="K14" i="2"/>
  <c r="K13" i="2"/>
  <c r="I18" i="2"/>
  <c r="I17" i="2"/>
  <c r="I14" i="2"/>
  <c r="I13" i="2"/>
  <c r="I28" i="6" s="1"/>
  <c r="G18" i="2"/>
  <c r="G17" i="2"/>
  <c r="G14" i="2"/>
  <c r="G13" i="2"/>
  <c r="W43" i="6"/>
  <c r="W34" i="6"/>
  <c r="W19" i="6"/>
  <c r="W11" i="6"/>
  <c r="U43" i="6"/>
  <c r="U34" i="6"/>
  <c r="U19" i="6"/>
  <c r="U11" i="6"/>
  <c r="S43" i="6"/>
  <c r="S34" i="6"/>
  <c r="S19" i="6"/>
  <c r="S11" i="6"/>
  <c r="Q43" i="6"/>
  <c r="Q34" i="6"/>
  <c r="Q19" i="6"/>
  <c r="Q11" i="6"/>
  <c r="O43" i="6"/>
  <c r="O34" i="6"/>
  <c r="O19" i="6"/>
  <c r="O11" i="6"/>
  <c r="M43" i="6"/>
  <c r="M34" i="6"/>
  <c r="M19" i="6"/>
  <c r="M11" i="6"/>
  <c r="K43" i="6"/>
  <c r="K34" i="6"/>
  <c r="K19" i="6"/>
  <c r="K11" i="6"/>
  <c r="I43" i="6"/>
  <c r="I34" i="6"/>
  <c r="I19" i="6"/>
  <c r="I11" i="6"/>
  <c r="W170" i="2"/>
  <c r="W22" i="6" s="1"/>
  <c r="W168" i="2"/>
  <c r="W167" i="2"/>
  <c r="W166" i="2"/>
  <c r="W165" i="2"/>
  <c r="W164" i="2"/>
  <c r="W163" i="2"/>
  <c r="W162" i="2"/>
  <c r="W160" i="2"/>
  <c r="W159" i="2"/>
  <c r="W158" i="2"/>
  <c r="W157" i="2"/>
  <c r="W156" i="2"/>
  <c r="W155" i="2"/>
  <c r="W154" i="2"/>
  <c r="W152" i="2"/>
  <c r="W151" i="2"/>
  <c r="W150" i="2"/>
  <c r="W149" i="2"/>
  <c r="W148" i="2"/>
  <c r="W147" i="2"/>
  <c r="W146" i="2"/>
  <c r="W144" i="2"/>
  <c r="W143" i="2"/>
  <c r="W142" i="2"/>
  <c r="W141" i="2"/>
  <c r="W140" i="2"/>
  <c r="W139" i="2"/>
  <c r="W138" i="2"/>
  <c r="W136" i="2"/>
  <c r="W135" i="2"/>
  <c r="W134" i="2"/>
  <c r="W133" i="2"/>
  <c r="W132" i="2"/>
  <c r="W131" i="2"/>
  <c r="W130" i="2"/>
  <c r="W128" i="2"/>
  <c r="W28" i="6" s="1"/>
  <c r="W125" i="2"/>
  <c r="W124" i="2"/>
  <c r="W123" i="2"/>
  <c r="W121" i="2"/>
  <c r="W120" i="2"/>
  <c r="W119" i="2"/>
  <c r="W117" i="2"/>
  <c r="W116" i="2"/>
  <c r="W115" i="2"/>
  <c r="W113" i="2"/>
  <c r="W112" i="2"/>
  <c r="W111" i="2"/>
  <c r="W109" i="2"/>
  <c r="W108" i="2"/>
  <c r="W107" i="2"/>
  <c r="W105" i="2"/>
  <c r="W102" i="2"/>
  <c r="W100" i="2"/>
  <c r="W99" i="2"/>
  <c r="W97" i="2"/>
  <c r="W96" i="2"/>
  <c r="W95" i="2"/>
  <c r="W93" i="2"/>
  <c r="W92" i="2"/>
  <c r="W91" i="2"/>
  <c r="W89" i="2"/>
  <c r="W88" i="2"/>
  <c r="W87" i="2"/>
  <c r="W85" i="2"/>
  <c r="W84" i="2"/>
  <c r="W83" i="2"/>
  <c r="W81" i="2"/>
  <c r="W80" i="2"/>
  <c r="W79" i="2"/>
  <c r="W77" i="2"/>
  <c r="W76" i="2"/>
  <c r="W75" i="2"/>
  <c r="W35" i="6" s="1"/>
  <c r="W72" i="2"/>
  <c r="W66" i="2"/>
  <c r="W44" i="6" s="1"/>
  <c r="W45" i="6" s="1"/>
  <c r="W179" i="2" s="1"/>
  <c r="W11" i="7" s="1"/>
  <c r="W65" i="2"/>
  <c r="W11" i="2"/>
  <c r="U170" i="2"/>
  <c r="U22" i="6" s="1"/>
  <c r="U168" i="2"/>
  <c r="U167" i="2"/>
  <c r="U166" i="2"/>
  <c r="U165" i="2"/>
  <c r="U164" i="2"/>
  <c r="U163" i="2"/>
  <c r="U162" i="2"/>
  <c r="U160" i="2"/>
  <c r="U159" i="2"/>
  <c r="U158" i="2"/>
  <c r="U157" i="2"/>
  <c r="U156" i="2"/>
  <c r="U155" i="2"/>
  <c r="U154" i="2"/>
  <c r="U152" i="2"/>
  <c r="U151" i="2"/>
  <c r="U150" i="2"/>
  <c r="U149" i="2"/>
  <c r="U148" i="2"/>
  <c r="U147" i="2"/>
  <c r="U146" i="2"/>
  <c r="U144" i="2"/>
  <c r="U143" i="2"/>
  <c r="U142" i="2"/>
  <c r="U141" i="2"/>
  <c r="U140" i="2"/>
  <c r="U139" i="2"/>
  <c r="U138" i="2"/>
  <c r="U136" i="2"/>
  <c r="U135" i="2"/>
  <c r="U134" i="2"/>
  <c r="U133" i="2"/>
  <c r="U132" i="2"/>
  <c r="U131" i="2"/>
  <c r="U130" i="2"/>
  <c r="U128" i="2"/>
  <c r="U125" i="2"/>
  <c r="U124" i="2"/>
  <c r="U123" i="2"/>
  <c r="U121" i="2"/>
  <c r="U120" i="2"/>
  <c r="U119" i="2"/>
  <c r="U117" i="2"/>
  <c r="U116" i="2"/>
  <c r="U115" i="2"/>
  <c r="U113" i="2"/>
  <c r="U112" i="2"/>
  <c r="U111" i="2"/>
  <c r="U109" i="2"/>
  <c r="U108" i="2"/>
  <c r="U107" i="2"/>
  <c r="U105" i="2"/>
  <c r="U102" i="2"/>
  <c r="U100" i="2"/>
  <c r="U99" i="2"/>
  <c r="U97" i="2"/>
  <c r="U96" i="2"/>
  <c r="U95" i="2"/>
  <c r="U93" i="2"/>
  <c r="U92" i="2"/>
  <c r="U91" i="2"/>
  <c r="U89" i="2"/>
  <c r="U88" i="2"/>
  <c r="U87" i="2"/>
  <c r="U85" i="2"/>
  <c r="U84" i="2"/>
  <c r="U83" i="2"/>
  <c r="U81" i="2"/>
  <c r="U80" i="2"/>
  <c r="U79" i="2"/>
  <c r="U77" i="2"/>
  <c r="U76" i="2"/>
  <c r="U75" i="2"/>
  <c r="U72" i="2"/>
  <c r="U66" i="2"/>
  <c r="U65" i="2"/>
  <c r="U11" i="2"/>
  <c r="S170" i="2"/>
  <c r="S22" i="6" s="1"/>
  <c r="S168" i="2"/>
  <c r="S167" i="2"/>
  <c r="S166" i="2"/>
  <c r="S165" i="2"/>
  <c r="S164" i="2"/>
  <c r="S163" i="2"/>
  <c r="S162" i="2"/>
  <c r="S160" i="2"/>
  <c r="S159" i="2"/>
  <c r="S158" i="2"/>
  <c r="S157" i="2"/>
  <c r="S156" i="2"/>
  <c r="S155" i="2"/>
  <c r="S154" i="2"/>
  <c r="S152" i="2"/>
  <c r="S151" i="2"/>
  <c r="S150" i="2"/>
  <c r="S149" i="2"/>
  <c r="S148" i="2"/>
  <c r="S147" i="2"/>
  <c r="S146" i="2"/>
  <c r="S144" i="2"/>
  <c r="S143" i="2"/>
  <c r="S142" i="2"/>
  <c r="S141" i="2"/>
  <c r="S140" i="2"/>
  <c r="S139" i="2"/>
  <c r="S138" i="2"/>
  <c r="S136" i="2"/>
  <c r="S135" i="2"/>
  <c r="S134" i="2"/>
  <c r="S133" i="2"/>
  <c r="S132" i="2"/>
  <c r="S131" i="2"/>
  <c r="S130" i="2"/>
  <c r="S128" i="2"/>
  <c r="S28" i="6" s="1"/>
  <c r="S125" i="2"/>
  <c r="S124" i="2"/>
  <c r="S123" i="2"/>
  <c r="S121" i="2"/>
  <c r="S120" i="2"/>
  <c r="S119" i="2"/>
  <c r="S117" i="2"/>
  <c r="S116" i="2"/>
  <c r="S115" i="2"/>
  <c r="S113" i="2"/>
  <c r="S112" i="2"/>
  <c r="S12" i="6" s="1"/>
  <c r="S183" i="2" s="1"/>
  <c r="S111" i="2"/>
  <c r="S109" i="2"/>
  <c r="S108" i="2"/>
  <c r="S107" i="2"/>
  <c r="S105" i="2"/>
  <c r="S102" i="2"/>
  <c r="S100" i="2"/>
  <c r="S99" i="2"/>
  <c r="S97" i="2"/>
  <c r="S96" i="2"/>
  <c r="S95" i="2"/>
  <c r="S93" i="2"/>
  <c r="S92" i="2"/>
  <c r="S91" i="2"/>
  <c r="S89" i="2"/>
  <c r="S88" i="2"/>
  <c r="S87" i="2"/>
  <c r="S85" i="2"/>
  <c r="S84" i="2"/>
  <c r="S83" i="2"/>
  <c r="S81" i="2"/>
  <c r="S80" i="2"/>
  <c r="S79" i="2"/>
  <c r="S77" i="2"/>
  <c r="S76" i="2"/>
  <c r="S75" i="2"/>
  <c r="S72" i="2"/>
  <c r="S66" i="2"/>
  <c r="S65" i="2"/>
  <c r="S11" i="2"/>
  <c r="Q170" i="2"/>
  <c r="Q22" i="6"/>
  <c r="Q168" i="2"/>
  <c r="Q167" i="2"/>
  <c r="Q166" i="2"/>
  <c r="Q165" i="2"/>
  <c r="Q164" i="2"/>
  <c r="Q163" i="2"/>
  <c r="Q162" i="2"/>
  <c r="Q160" i="2"/>
  <c r="Q159" i="2"/>
  <c r="Q158" i="2"/>
  <c r="Q157" i="2"/>
  <c r="Q156" i="2"/>
  <c r="Q155" i="2"/>
  <c r="Q154" i="2"/>
  <c r="Q152" i="2"/>
  <c r="Q151" i="2"/>
  <c r="Q150" i="2"/>
  <c r="Q149" i="2"/>
  <c r="Q148" i="2"/>
  <c r="Q147" i="2"/>
  <c r="Q146" i="2"/>
  <c r="Q144" i="2"/>
  <c r="Q143" i="2"/>
  <c r="Q142" i="2"/>
  <c r="Q141" i="2"/>
  <c r="Q140" i="2"/>
  <c r="Q139" i="2"/>
  <c r="Q138" i="2"/>
  <c r="Q136" i="2"/>
  <c r="Q135" i="2"/>
  <c r="Q134" i="2"/>
  <c r="Q133" i="2"/>
  <c r="Q132" i="2"/>
  <c r="Q131" i="2"/>
  <c r="Q130" i="2"/>
  <c r="Q128" i="2"/>
  <c r="Q28" i="6" s="1"/>
  <c r="Q125" i="2"/>
  <c r="Q124" i="2"/>
  <c r="Q123" i="2"/>
  <c r="Q121" i="2"/>
  <c r="Q120" i="2"/>
  <c r="Q119" i="2"/>
  <c r="Q117" i="2"/>
  <c r="Q116" i="2"/>
  <c r="Q115" i="2"/>
  <c r="Q113" i="2"/>
  <c r="Q112" i="2"/>
  <c r="Q111" i="2"/>
  <c r="Q109" i="2"/>
  <c r="Q108" i="2"/>
  <c r="Q107" i="2"/>
  <c r="Q105" i="2"/>
  <c r="Q102" i="2"/>
  <c r="Q100" i="2"/>
  <c r="Q99" i="2"/>
  <c r="Q97" i="2"/>
  <c r="Q96" i="2"/>
  <c r="Q95" i="2"/>
  <c r="Q93" i="2"/>
  <c r="Q92" i="2"/>
  <c r="Q91" i="2"/>
  <c r="Q89" i="2"/>
  <c r="Q88" i="2"/>
  <c r="Q87" i="2"/>
  <c r="Q26" i="6" s="1"/>
  <c r="Q27" i="6" s="1"/>
  <c r="Q85" i="2"/>
  <c r="Q84" i="2"/>
  <c r="Q83" i="2"/>
  <c r="Q81" i="2"/>
  <c r="Q80" i="2"/>
  <c r="Q79" i="2"/>
  <c r="Q77" i="2"/>
  <c r="Q76" i="2"/>
  <c r="Q75" i="2"/>
  <c r="Q36" i="6" s="1"/>
  <c r="Q37" i="6" s="1"/>
  <c r="Q72" i="2"/>
  <c r="Q66" i="2"/>
  <c r="Q65" i="2"/>
  <c r="Q11" i="2"/>
  <c r="O170" i="2"/>
  <c r="O22" i="6" s="1"/>
  <c r="O168" i="2"/>
  <c r="O167" i="2"/>
  <c r="O166" i="2"/>
  <c r="O165" i="2"/>
  <c r="O164" i="2"/>
  <c r="O163" i="2"/>
  <c r="O162" i="2"/>
  <c r="O160" i="2"/>
  <c r="O159" i="2"/>
  <c r="O158" i="2"/>
  <c r="O157" i="2"/>
  <c r="O156" i="2"/>
  <c r="O155" i="2"/>
  <c r="O154" i="2"/>
  <c r="O152" i="2"/>
  <c r="O151" i="2"/>
  <c r="O150" i="2"/>
  <c r="O149" i="2"/>
  <c r="O148" i="2"/>
  <c r="O147" i="2"/>
  <c r="O146" i="2"/>
  <c r="O144" i="2"/>
  <c r="O143" i="2"/>
  <c r="O142" i="2"/>
  <c r="O141" i="2"/>
  <c r="O140" i="2"/>
  <c r="O139" i="2"/>
  <c r="O138" i="2"/>
  <c r="O136" i="2"/>
  <c r="O135" i="2"/>
  <c r="O134" i="2"/>
  <c r="O133" i="2"/>
  <c r="O132" i="2"/>
  <c r="O131" i="2"/>
  <c r="O130" i="2"/>
  <c r="O128" i="2"/>
  <c r="O125" i="2"/>
  <c r="O124" i="2"/>
  <c r="O123" i="2"/>
  <c r="O121" i="2"/>
  <c r="O120" i="2"/>
  <c r="O119" i="2"/>
  <c r="O117" i="2"/>
  <c r="O116" i="2"/>
  <c r="O115" i="2"/>
  <c r="O113" i="2"/>
  <c r="O112" i="2"/>
  <c r="O111" i="2"/>
  <c r="O109" i="2"/>
  <c r="O108" i="2"/>
  <c r="O107" i="2"/>
  <c r="O105" i="2"/>
  <c r="O102" i="2"/>
  <c r="O100" i="2"/>
  <c r="O99" i="2"/>
  <c r="O97" i="2"/>
  <c r="O96" i="2"/>
  <c r="O95" i="2"/>
  <c r="O93" i="2"/>
  <c r="O92" i="2"/>
  <c r="O91" i="2"/>
  <c r="O89" i="2"/>
  <c r="O88" i="2"/>
  <c r="O87" i="2"/>
  <c r="O85" i="2"/>
  <c r="O84" i="2"/>
  <c r="O83" i="2"/>
  <c r="O81" i="2"/>
  <c r="O80" i="2"/>
  <c r="O79" i="2"/>
  <c r="O21" i="6" s="1"/>
  <c r="O77" i="2"/>
  <c r="O76" i="2"/>
  <c r="O75" i="2"/>
  <c r="O66" i="2"/>
  <c r="O65" i="2"/>
  <c r="O11" i="2"/>
  <c r="M170" i="2"/>
  <c r="M22" i="6" s="1"/>
  <c r="M168" i="2"/>
  <c r="M167" i="2"/>
  <c r="M166" i="2"/>
  <c r="M165" i="2"/>
  <c r="M164" i="2"/>
  <c r="M163" i="2"/>
  <c r="M162" i="2"/>
  <c r="M160" i="2"/>
  <c r="M159" i="2"/>
  <c r="M158" i="2"/>
  <c r="M157" i="2"/>
  <c r="M156" i="2"/>
  <c r="M155" i="2"/>
  <c r="M154" i="2"/>
  <c r="M152" i="2"/>
  <c r="M151" i="2"/>
  <c r="M150" i="2"/>
  <c r="M149" i="2"/>
  <c r="M148" i="2"/>
  <c r="M147" i="2"/>
  <c r="M146" i="2"/>
  <c r="M144" i="2"/>
  <c r="M143" i="2"/>
  <c r="M142" i="2"/>
  <c r="M141" i="2"/>
  <c r="M140" i="2"/>
  <c r="M139" i="2"/>
  <c r="M138" i="2"/>
  <c r="M136" i="2"/>
  <c r="M135" i="2"/>
  <c r="M134" i="2"/>
  <c r="M133" i="2"/>
  <c r="M132" i="2"/>
  <c r="M131" i="2"/>
  <c r="M130" i="2"/>
  <c r="M128" i="2"/>
  <c r="M28" i="6" s="1"/>
  <c r="M125" i="2"/>
  <c r="M124" i="2"/>
  <c r="M123" i="2"/>
  <c r="M121" i="2"/>
  <c r="M120" i="2"/>
  <c r="M119" i="2"/>
  <c r="M117" i="2"/>
  <c r="M116" i="2"/>
  <c r="M115" i="2"/>
  <c r="M113" i="2"/>
  <c r="M112" i="2"/>
  <c r="M111" i="2"/>
  <c r="M109" i="2"/>
  <c r="M108" i="2"/>
  <c r="M107" i="2"/>
  <c r="M105" i="2"/>
  <c r="M102" i="2"/>
  <c r="M100" i="2"/>
  <c r="M99" i="2"/>
  <c r="M97" i="2"/>
  <c r="M96" i="2"/>
  <c r="M95" i="2"/>
  <c r="M93" i="2"/>
  <c r="M92" i="2"/>
  <c r="M91" i="2"/>
  <c r="M89" i="2"/>
  <c r="M88" i="2"/>
  <c r="M87" i="2"/>
  <c r="M85" i="2"/>
  <c r="M84" i="2"/>
  <c r="M83" i="2"/>
  <c r="M81" i="2"/>
  <c r="M80" i="2"/>
  <c r="M79" i="2"/>
  <c r="M75" i="2"/>
  <c r="M36" i="6" s="1"/>
  <c r="M37" i="6" s="1"/>
  <c r="M77" i="2"/>
  <c r="M76" i="2"/>
  <c r="M72" i="2"/>
  <c r="M66" i="2"/>
  <c r="M44" i="6" s="1"/>
  <c r="M45" i="6" s="1"/>
  <c r="M179" i="2" s="1"/>
  <c r="M11" i="7" s="1"/>
  <c r="M65" i="2"/>
  <c r="M11" i="2"/>
  <c r="K170" i="2"/>
  <c r="K22" i="6" s="1"/>
  <c r="K168" i="2"/>
  <c r="K167" i="2"/>
  <c r="K166" i="2"/>
  <c r="K165" i="2"/>
  <c r="K164" i="2"/>
  <c r="K163" i="2"/>
  <c r="K162" i="2"/>
  <c r="K160" i="2"/>
  <c r="K159" i="2"/>
  <c r="K158" i="2"/>
  <c r="K157" i="2"/>
  <c r="K156" i="2"/>
  <c r="K155" i="2"/>
  <c r="K154" i="2"/>
  <c r="K152" i="2"/>
  <c r="K151" i="2"/>
  <c r="K150" i="2"/>
  <c r="K149" i="2"/>
  <c r="K148" i="2"/>
  <c r="K147" i="2"/>
  <c r="K146" i="2"/>
  <c r="K144" i="2"/>
  <c r="K143" i="2"/>
  <c r="K142" i="2"/>
  <c r="K141" i="2"/>
  <c r="K140" i="2"/>
  <c r="K139" i="2"/>
  <c r="K138" i="2"/>
  <c r="K136" i="2"/>
  <c r="K135" i="2"/>
  <c r="K134" i="2"/>
  <c r="K133" i="2"/>
  <c r="K132" i="2"/>
  <c r="K131" i="2"/>
  <c r="K130" i="2"/>
  <c r="K128" i="2"/>
  <c r="K28" i="6" s="1"/>
  <c r="K125" i="2"/>
  <c r="K124" i="2"/>
  <c r="K123" i="2"/>
  <c r="K121" i="2"/>
  <c r="K120" i="2"/>
  <c r="K119" i="2"/>
  <c r="K117" i="2"/>
  <c r="K116" i="2"/>
  <c r="K115" i="2"/>
  <c r="K113" i="2"/>
  <c r="K112" i="2"/>
  <c r="K111" i="2"/>
  <c r="K109" i="2"/>
  <c r="K108" i="2"/>
  <c r="K107" i="2"/>
  <c r="K105" i="2"/>
  <c r="K102" i="2"/>
  <c r="K100" i="2"/>
  <c r="K99" i="2"/>
  <c r="K97" i="2"/>
  <c r="K96" i="2"/>
  <c r="K95" i="2"/>
  <c r="K93" i="2"/>
  <c r="K92" i="2"/>
  <c r="K91" i="2"/>
  <c r="K89" i="2"/>
  <c r="K88" i="2"/>
  <c r="K87" i="2"/>
  <c r="K85" i="2"/>
  <c r="K84" i="2"/>
  <c r="K83" i="2"/>
  <c r="K81" i="2"/>
  <c r="K80" i="2"/>
  <c r="K79" i="2"/>
  <c r="K20" i="6" s="1"/>
  <c r="K77" i="2"/>
  <c r="K76" i="2"/>
  <c r="K75" i="2"/>
  <c r="K72" i="2"/>
  <c r="K66" i="2"/>
  <c r="K44" i="6" s="1"/>
  <c r="K45" i="6" s="1"/>
  <c r="K179" i="2" s="1"/>
  <c r="K11" i="7" s="1"/>
  <c r="K65" i="2"/>
  <c r="K11" i="2"/>
  <c r="I170" i="2"/>
  <c r="I22" i="6" s="1"/>
  <c r="I168" i="2"/>
  <c r="I167" i="2"/>
  <c r="I166" i="2"/>
  <c r="I165" i="2"/>
  <c r="I164" i="2"/>
  <c r="I163" i="2"/>
  <c r="I162" i="2"/>
  <c r="I160" i="2"/>
  <c r="I159" i="2"/>
  <c r="I158" i="2"/>
  <c r="I157" i="2"/>
  <c r="I156" i="2"/>
  <c r="I155" i="2"/>
  <c r="I154" i="2"/>
  <c r="I152" i="2"/>
  <c r="I151" i="2"/>
  <c r="I150" i="2"/>
  <c r="I149" i="2"/>
  <c r="I148" i="2"/>
  <c r="I147" i="2"/>
  <c r="I146" i="2"/>
  <c r="I144" i="2"/>
  <c r="I143" i="2"/>
  <c r="I142" i="2"/>
  <c r="I141" i="2"/>
  <c r="I140" i="2"/>
  <c r="I139" i="2"/>
  <c r="I138" i="2"/>
  <c r="I136" i="2"/>
  <c r="I135" i="2"/>
  <c r="I134" i="2"/>
  <c r="I133" i="2"/>
  <c r="I132" i="2"/>
  <c r="I131" i="2"/>
  <c r="I130" i="2"/>
  <c r="I128" i="2"/>
  <c r="I125" i="2"/>
  <c r="I124" i="2"/>
  <c r="I123" i="2"/>
  <c r="I121" i="2"/>
  <c r="I120" i="2"/>
  <c r="I119" i="2"/>
  <c r="I117" i="2"/>
  <c r="I116" i="2"/>
  <c r="I115" i="2"/>
  <c r="I113" i="2"/>
  <c r="I112" i="2"/>
  <c r="I111" i="2"/>
  <c r="I109" i="2"/>
  <c r="I108" i="2"/>
  <c r="I107" i="2"/>
  <c r="I105" i="2"/>
  <c r="I102" i="2"/>
  <c r="I100" i="2"/>
  <c r="I99" i="2"/>
  <c r="I97" i="2"/>
  <c r="I96" i="2"/>
  <c r="I95" i="2"/>
  <c r="I93" i="2"/>
  <c r="I92" i="2"/>
  <c r="I91" i="2"/>
  <c r="I89" i="2"/>
  <c r="I88" i="2"/>
  <c r="I87" i="2"/>
  <c r="I85" i="2"/>
  <c r="I84" i="2"/>
  <c r="I83" i="2"/>
  <c r="I81" i="2"/>
  <c r="I80" i="2"/>
  <c r="I79" i="2"/>
  <c r="I75" i="2"/>
  <c r="I36" i="6" s="1"/>
  <c r="I37" i="6" s="1"/>
  <c r="I77" i="2"/>
  <c r="I76" i="2"/>
  <c r="I72" i="2"/>
  <c r="I66" i="2"/>
  <c r="I65" i="2"/>
  <c r="I11" i="2"/>
  <c r="W11" i="3"/>
  <c r="W10" i="3"/>
  <c r="W9" i="3"/>
  <c r="U11" i="3"/>
  <c r="U10" i="3"/>
  <c r="U5" i="7" s="1"/>
  <c r="U9" i="3"/>
  <c r="S11" i="3"/>
  <c r="S10" i="3"/>
  <c r="S9" i="3"/>
  <c r="Q11" i="3"/>
  <c r="Q10" i="3"/>
  <c r="Q5" i="7" s="1"/>
  <c r="Q9" i="3"/>
  <c r="O11" i="3"/>
  <c r="O10" i="3"/>
  <c r="O9" i="3"/>
  <c r="M11" i="3"/>
  <c r="M10" i="3"/>
  <c r="M9" i="3"/>
  <c r="K11" i="3"/>
  <c r="K10" i="3"/>
  <c r="K5" i="7" s="1"/>
  <c r="K9" i="3"/>
  <c r="I11" i="3"/>
  <c r="I10" i="3"/>
  <c r="I5" i="7" s="1"/>
  <c r="I9" i="3"/>
  <c r="E34" i="6"/>
  <c r="E43" i="6"/>
  <c r="E19" i="6"/>
  <c r="E11" i="6"/>
  <c r="G43" i="6"/>
  <c r="G34" i="6"/>
  <c r="G19" i="6"/>
  <c r="G11" i="6"/>
  <c r="M35" i="6"/>
  <c r="U36" i="6"/>
  <c r="U37" i="6" s="1"/>
  <c r="U35" i="6"/>
  <c r="O36" i="6"/>
  <c r="O37" i="6" s="1"/>
  <c r="O35" i="6"/>
  <c r="S36" i="6"/>
  <c r="S37" i="6" s="1"/>
  <c r="S35" i="6"/>
  <c r="W36" i="6"/>
  <c r="W37" i="6" s="1"/>
  <c r="K35" i="6"/>
  <c r="K36" i="6"/>
  <c r="K37" i="6" s="1"/>
  <c r="S20" i="6"/>
  <c r="S21" i="6"/>
  <c r="S26" i="6"/>
  <c r="S27" i="6" s="1"/>
  <c r="W6" i="7"/>
  <c r="U6" i="7"/>
  <c r="S6" i="7"/>
  <c r="Q6" i="7"/>
  <c r="M6" i="7"/>
  <c r="K6" i="7"/>
  <c r="I6" i="7"/>
  <c r="E6" i="7"/>
  <c r="G170" i="2"/>
  <c r="G22" i="6" s="1"/>
  <c r="G168" i="2"/>
  <c r="G167" i="2"/>
  <c r="G166" i="2"/>
  <c r="G165" i="2"/>
  <c r="G164" i="2"/>
  <c r="G163" i="2"/>
  <c r="G162" i="2"/>
  <c r="G160" i="2"/>
  <c r="G159" i="2"/>
  <c r="G158" i="2"/>
  <c r="G157" i="2"/>
  <c r="G156" i="2"/>
  <c r="G155" i="2"/>
  <c r="G154" i="2"/>
  <c r="G152" i="2"/>
  <c r="G151" i="2"/>
  <c r="G150" i="2"/>
  <c r="G149" i="2"/>
  <c r="G148" i="2"/>
  <c r="G147" i="2"/>
  <c r="G146" i="2"/>
  <c r="G144" i="2"/>
  <c r="G143" i="2"/>
  <c r="G142" i="2"/>
  <c r="G141" i="2"/>
  <c r="G140" i="2"/>
  <c r="G139" i="2"/>
  <c r="G138" i="2"/>
  <c r="G136" i="2"/>
  <c r="G135" i="2"/>
  <c r="G134" i="2"/>
  <c r="G133" i="2"/>
  <c r="G132" i="2"/>
  <c r="G131" i="2"/>
  <c r="G130" i="2"/>
  <c r="G128" i="2"/>
  <c r="G125" i="2"/>
  <c r="G124" i="2"/>
  <c r="G123" i="2"/>
  <c r="G121" i="2"/>
  <c r="G120" i="2"/>
  <c r="G119" i="2"/>
  <c r="G117" i="2"/>
  <c r="G116" i="2"/>
  <c r="G115" i="2"/>
  <c r="G113" i="2"/>
  <c r="G112" i="2"/>
  <c r="G111" i="2"/>
  <c r="G109" i="2"/>
  <c r="G108" i="2"/>
  <c r="G107" i="2"/>
  <c r="G105" i="2"/>
  <c r="G102" i="2"/>
  <c r="G100" i="2"/>
  <c r="G99" i="2"/>
  <c r="G97" i="2"/>
  <c r="G96" i="2"/>
  <c r="G95" i="2"/>
  <c r="G93" i="2"/>
  <c r="G92" i="2"/>
  <c r="G91" i="2"/>
  <c r="G89" i="2"/>
  <c r="G88" i="2"/>
  <c r="G87" i="2"/>
  <c r="G85" i="2"/>
  <c r="G84" i="2"/>
  <c r="G83" i="2"/>
  <c r="G81" i="2"/>
  <c r="G80" i="2"/>
  <c r="G79" i="2"/>
  <c r="G77" i="2"/>
  <c r="G76" i="2"/>
  <c r="G75" i="2"/>
  <c r="G35" i="6" s="1"/>
  <c r="E105" i="2"/>
  <c r="E130" i="2"/>
  <c r="E131" i="2"/>
  <c r="E132" i="2"/>
  <c r="E133" i="2"/>
  <c r="E134" i="2"/>
  <c r="E135" i="2"/>
  <c r="E136" i="2"/>
  <c r="E138" i="2"/>
  <c r="E139" i="2"/>
  <c r="E140" i="2"/>
  <c r="E141" i="2"/>
  <c r="E142" i="2"/>
  <c r="E143" i="2"/>
  <c r="E144" i="2"/>
  <c r="E146" i="2"/>
  <c r="E147" i="2"/>
  <c r="E148" i="2"/>
  <c r="E149" i="2"/>
  <c r="E150" i="2"/>
  <c r="E151" i="2"/>
  <c r="E152" i="2"/>
  <c r="E154" i="2"/>
  <c r="E155" i="2"/>
  <c r="E156" i="2"/>
  <c r="E157" i="2"/>
  <c r="E158" i="2"/>
  <c r="E159" i="2"/>
  <c r="E160" i="2"/>
  <c r="E162" i="2"/>
  <c r="E163" i="2"/>
  <c r="E164" i="2"/>
  <c r="E165" i="2"/>
  <c r="E166" i="2"/>
  <c r="E167" i="2"/>
  <c r="E168" i="2"/>
  <c r="G65" i="2"/>
  <c r="G11" i="3"/>
  <c r="E11" i="3"/>
  <c r="W5" i="7"/>
  <c r="S5" i="7"/>
  <c r="O5" i="7"/>
  <c r="M5" i="7"/>
  <c r="G9" i="3"/>
  <c r="G10" i="3"/>
  <c r="G5" i="7"/>
  <c r="E10" i="3"/>
  <c r="E5" i="7" s="1"/>
  <c r="E63" i="2"/>
  <c r="S63" i="2" s="1"/>
  <c r="G11" i="2"/>
  <c r="G66" i="2"/>
  <c r="G44" i="6" s="1"/>
  <c r="G45" i="6" s="1"/>
  <c r="G179" i="2" s="1"/>
  <c r="G11" i="7" s="1"/>
  <c r="E12" i="2"/>
  <c r="D25" i="6" s="1"/>
  <c r="O44" i="6"/>
  <c r="O45" i="6" s="1"/>
  <c r="O179" i="2" s="1"/>
  <c r="I44" i="6"/>
  <c r="I45" i="6" s="1"/>
  <c r="I179" i="2" s="1"/>
  <c r="I11" i="7" s="1"/>
  <c r="Q44" i="6"/>
  <c r="Q45" i="6" s="1"/>
  <c r="Q179" i="2" s="1"/>
  <c r="Q11" i="7" s="1"/>
  <c r="S44" i="6"/>
  <c r="S45" i="6" s="1"/>
  <c r="S179" i="2" s="1"/>
  <c r="S11" i="7" s="1"/>
  <c r="U44" i="6"/>
  <c r="U45" i="6" s="1"/>
  <c r="U179" i="2" s="1"/>
  <c r="U11" i="7" s="1"/>
  <c r="S38" i="6" l="1"/>
  <c r="S178" i="2" s="1"/>
  <c r="S10" i="7" s="1"/>
  <c r="U38" i="6"/>
  <c r="U178" i="2" s="1"/>
  <c r="U10" i="7" s="1"/>
  <c r="O6" i="7"/>
  <c r="Q175" i="2"/>
  <c r="Q7" i="7" s="1"/>
  <c r="W175" i="2"/>
  <c r="W7" i="7" s="1"/>
  <c r="K26" i="6"/>
  <c r="K27" i="6" s="1"/>
  <c r="M20" i="6"/>
  <c r="K38" i="6"/>
  <c r="K178" i="2" s="1"/>
  <c r="K10" i="7" s="1"/>
  <c r="K21" i="6"/>
  <c r="K23" i="6" s="1"/>
  <c r="K24" i="6" s="1"/>
  <c r="K25" i="6" s="1"/>
  <c r="M26" i="6"/>
  <c r="M27" i="6" s="1"/>
  <c r="G21" i="6"/>
  <c r="O38" i="6"/>
  <c r="O178" i="2" s="1"/>
  <c r="O10" i="7" s="1"/>
  <c r="O28" i="6"/>
  <c r="O12" i="6"/>
  <c r="O13" i="6" s="1"/>
  <c r="O14" i="6" s="1"/>
  <c r="O176" i="2" s="1"/>
  <c r="O8" i="7" s="1"/>
  <c r="I12" i="6"/>
  <c r="I183" i="2" s="1"/>
  <c r="O26" i="6"/>
  <c r="O27" i="6" s="1"/>
  <c r="Q21" i="6"/>
  <c r="M12" i="6"/>
  <c r="M183" i="2" s="1"/>
  <c r="M21" i="6"/>
  <c r="M23" i="6" s="1"/>
  <c r="M24" i="6" s="1"/>
  <c r="M25" i="6" s="1"/>
  <c r="G12" i="6"/>
  <c r="G13" i="6" s="1"/>
  <c r="G14" i="6" s="1"/>
  <c r="G176" i="2" s="1"/>
  <c r="G8" i="7" s="1"/>
  <c r="I35" i="6"/>
  <c r="I38" i="6" s="1"/>
  <c r="I178" i="2" s="1"/>
  <c r="I10" i="7" s="1"/>
  <c r="G36" i="6"/>
  <c r="G37" i="6" s="1"/>
  <c r="G38" i="6" s="1"/>
  <c r="G178" i="2" s="1"/>
  <c r="G10" i="7" s="1"/>
  <c r="K175" i="2"/>
  <c r="K7" i="7" s="1"/>
  <c r="K12" i="6"/>
  <c r="K13" i="6" s="1"/>
  <c r="K14" i="6" s="1"/>
  <c r="K176" i="2" s="1"/>
  <c r="M175" i="2"/>
  <c r="M7" i="7" s="1"/>
  <c r="U28" i="6"/>
  <c r="E21" i="6"/>
  <c r="E23" i="6" s="1"/>
  <c r="E24" i="6" s="1"/>
  <c r="E25" i="6" s="1"/>
  <c r="G26" i="6"/>
  <c r="G27" i="6" s="1"/>
  <c r="E45" i="6"/>
  <c r="E179" i="2" s="1"/>
  <c r="E191" i="2" s="1"/>
  <c r="E175" i="2"/>
  <c r="E7" i="7" s="1"/>
  <c r="I21" i="6"/>
  <c r="W12" i="6"/>
  <c r="W13" i="6" s="1"/>
  <c r="W14" i="6" s="1"/>
  <c r="W176" i="2" s="1"/>
  <c r="W8" i="7" s="1"/>
  <c r="G28" i="6"/>
  <c r="S175" i="2"/>
  <c r="S7" i="7" s="1"/>
  <c r="G175" i="2"/>
  <c r="G7" i="7" s="1"/>
  <c r="S23" i="6"/>
  <c r="S24" i="6" s="1"/>
  <c r="S25" i="6" s="1"/>
  <c r="S29" i="6" s="1"/>
  <c r="S177" i="2" s="1"/>
  <c r="S9" i="7" s="1"/>
  <c r="U12" i="6"/>
  <c r="U183" i="2" s="1"/>
  <c r="W21" i="6"/>
  <c r="Q12" i="6"/>
  <c r="Q13" i="6" s="1"/>
  <c r="Q14" i="6" s="1"/>
  <c r="Q176" i="2" s="1"/>
  <c r="Q8" i="7" s="1"/>
  <c r="E36" i="6"/>
  <c r="E37" i="6" s="1"/>
  <c r="W38" i="6"/>
  <c r="W178" i="2" s="1"/>
  <c r="W10" i="7" s="1"/>
  <c r="M38" i="6"/>
  <c r="M178" i="2" s="1"/>
  <c r="M10" i="7" s="1"/>
  <c r="E38" i="6"/>
  <c r="E178" i="2" s="1"/>
  <c r="W63" i="2"/>
  <c r="G72" i="2"/>
  <c r="W20" i="6"/>
  <c r="W26" i="6"/>
  <c r="W27" i="6" s="1"/>
  <c r="Q20" i="6"/>
  <c r="S184" i="2"/>
  <c r="G20" i="6"/>
  <c r="I175" i="2"/>
  <c r="I7" i="7" s="1"/>
  <c r="E12" i="6"/>
  <c r="U20" i="6"/>
  <c r="I26" i="6"/>
  <c r="I27" i="6" s="1"/>
  <c r="E26" i="6"/>
  <c r="E27" i="6" s="1"/>
  <c r="S13" i="6"/>
  <c r="S14" i="6" s="1"/>
  <c r="S176" i="2" s="1"/>
  <c r="S8" i="7" s="1"/>
  <c r="U175" i="2"/>
  <c r="U7" i="7" s="1"/>
  <c r="U26" i="6"/>
  <c r="U27" i="6" s="1"/>
  <c r="O175" i="2"/>
  <c r="O7" i="7" s="1"/>
  <c r="I20" i="6"/>
  <c r="U21" i="6"/>
  <c r="O20" i="6"/>
  <c r="O23" i="6" s="1"/>
  <c r="O24" i="6" s="1"/>
  <c r="O25" i="6" s="1"/>
  <c r="Q35" i="6"/>
  <c r="Q38" i="6" s="1"/>
  <c r="Q178" i="2" s="1"/>
  <c r="Q10" i="7" s="1"/>
  <c r="O11" i="7"/>
  <c r="M63" i="2"/>
  <c r="Q63" i="2"/>
  <c r="K63" i="2"/>
  <c r="O63" i="2"/>
  <c r="U63" i="2"/>
  <c r="I63" i="2"/>
  <c r="G63" i="2"/>
  <c r="D177" i="2"/>
  <c r="D191" i="2"/>
  <c r="W12" i="2"/>
  <c r="D17" i="2"/>
  <c r="I12" i="2"/>
  <c r="D45" i="6"/>
  <c r="D27" i="6"/>
  <c r="D179" i="2"/>
  <c r="D35" i="6"/>
  <c r="D189" i="2"/>
  <c r="M12" i="2"/>
  <c r="D29" i="6"/>
  <c r="D175" i="2"/>
  <c r="D187" i="2"/>
  <c r="Q12" i="2"/>
  <c r="D28" i="6"/>
  <c r="D178" i="2"/>
  <c r="D14" i="6"/>
  <c r="D190" i="2"/>
  <c r="O12" i="2"/>
  <c r="D181" i="2"/>
  <c r="S12" i="2"/>
  <c r="D38" i="6"/>
  <c r="D176" i="2"/>
  <c r="U12" i="2"/>
  <c r="D188" i="2"/>
  <c r="D37" i="6"/>
  <c r="G12" i="2"/>
  <c r="D193" i="2"/>
  <c r="K12" i="2"/>
  <c r="G23" i="6" l="1"/>
  <c r="G24" i="6" s="1"/>
  <c r="G25" i="6" s="1"/>
  <c r="G29" i="6" s="1"/>
  <c r="G177" i="2" s="1"/>
  <c r="G9" i="7" s="1"/>
  <c r="G12" i="7" s="1"/>
  <c r="Q23" i="6"/>
  <c r="Q24" i="6" s="1"/>
  <c r="Q25" i="6" s="1"/>
  <c r="Q29" i="6" s="1"/>
  <c r="Q177" i="2" s="1"/>
  <c r="Q9" i="7" s="1"/>
  <c r="Q12" i="7" s="1"/>
  <c r="O29" i="6"/>
  <c r="O177" i="2" s="1"/>
  <c r="O9" i="7" s="1"/>
  <c r="O12" i="7" s="1"/>
  <c r="K29" i="6"/>
  <c r="K177" i="2" s="1"/>
  <c r="K9" i="7" s="1"/>
  <c r="E11" i="7"/>
  <c r="W183" i="2"/>
  <c r="W184" i="2" s="1"/>
  <c r="G183" i="2"/>
  <c r="G184" i="2" s="1"/>
  <c r="I23" i="6"/>
  <c r="I24" i="6" s="1"/>
  <c r="I25" i="6" s="1"/>
  <c r="I29" i="6" s="1"/>
  <c r="I177" i="2" s="1"/>
  <c r="I9" i="7" s="1"/>
  <c r="I13" i="6"/>
  <c r="I14" i="6" s="1"/>
  <c r="I176" i="2" s="1"/>
  <c r="I8" i="7" s="1"/>
  <c r="M29" i="6"/>
  <c r="M177" i="2" s="1"/>
  <c r="M9" i="7" s="1"/>
  <c r="E29" i="6"/>
  <c r="E177" i="2" s="1"/>
  <c r="E9" i="7" s="1"/>
  <c r="K8" i="7"/>
  <c r="K183" i="2"/>
  <c r="K184" i="2" s="1"/>
  <c r="Q183" i="2"/>
  <c r="Q184" i="2" s="1"/>
  <c r="U184" i="2"/>
  <c r="O183" i="2"/>
  <c r="O184" i="2" s="1"/>
  <c r="U13" i="6"/>
  <c r="U14" i="6" s="1"/>
  <c r="U176" i="2" s="1"/>
  <c r="U8" i="7" s="1"/>
  <c r="M13" i="6"/>
  <c r="M14" i="6" s="1"/>
  <c r="M176" i="2" s="1"/>
  <c r="M8" i="7" s="1"/>
  <c r="S12" i="7"/>
  <c r="W23" i="6"/>
  <c r="W24" i="6" s="1"/>
  <c r="W25" i="6" s="1"/>
  <c r="W29" i="6" s="1"/>
  <c r="W177" i="2" s="1"/>
  <c r="M184" i="2"/>
  <c r="I184" i="2"/>
  <c r="S181" i="2"/>
  <c r="U23" i="6"/>
  <c r="U24" i="6" s="1"/>
  <c r="U25" i="6" s="1"/>
  <c r="U29" i="6" s="1"/>
  <c r="U177" i="2" s="1"/>
  <c r="E183" i="2"/>
  <c r="E13" i="6"/>
  <c r="E14" i="6" s="1"/>
  <c r="E176" i="2" s="1"/>
  <c r="E10" i="7"/>
  <c r="E190" i="2"/>
  <c r="E187" i="2"/>
  <c r="K12" i="7" l="1"/>
  <c r="K181" i="2"/>
  <c r="M12" i="7"/>
  <c r="Q181" i="2"/>
  <c r="O181" i="2"/>
  <c r="I12" i="7"/>
  <c r="I181" i="2"/>
  <c r="E189" i="2"/>
  <c r="G181" i="2"/>
  <c r="M181" i="2"/>
  <c r="U9" i="7"/>
  <c r="U12" i="7" s="1"/>
  <c r="U181" i="2"/>
  <c r="E195" i="2"/>
  <c r="E184" i="2"/>
  <c r="E196" i="2" s="1"/>
  <c r="W9" i="7"/>
  <c r="W12" i="7" s="1"/>
  <c r="W181" i="2"/>
  <c r="E8" i="7"/>
  <c r="E12" i="7" s="1"/>
  <c r="E188" i="2"/>
  <c r="E181" i="2"/>
  <c r="E19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6" authorId="0" shapeId="0" xr:uid="{BFD9B705-9BA1-44AD-92C3-4955BBED7646}">
      <text>
        <r>
          <rPr>
            <sz val="10"/>
            <color rgb="FF000000"/>
            <rFont val="Verdana"/>
            <family val="2"/>
          </rPr>
          <t>Selezionare il tipo di installazione che verrà valutato nello strumento, illuminazione stradale o segnali stadali luminosi. È possibile utilizzare lo strumento per più installazioni purché i parametri di base siano gli stessi. Se sono diversi, è necessario fornire uno strumento diverso per ciascuno di essi.</t>
        </r>
      </text>
    </comment>
    <comment ref="B7" authorId="0" shapeId="0" xr:uid="{65DAF090-05FF-45AD-B0AA-51697B5A81AE}">
      <text>
        <r>
          <rPr>
            <sz val="10"/>
            <color rgb="FF000000"/>
            <rFont val="Verdana"/>
            <family val="2"/>
          </rPr>
          <t>Inserire in ogni colonna il riferimento all'impianto/i per i quali dovranno essere forniti i dati</t>
        </r>
        <r>
          <rPr>
            <sz val="10"/>
            <color rgb="FF000000"/>
            <rFont val="Verdana"/>
            <family val="34"/>
          </rPr>
          <t xml:space="preserve"> (es. via X, via Y, ecc.) come definito nel capitolato d'oneri</t>
        </r>
        <r>
          <rPr>
            <sz val="10"/>
            <color rgb="FF000000"/>
            <rFont val="Verdana"/>
            <family val="2"/>
          </rPr>
          <t xml:space="preserve"> . Se l'installazione ha diversi tipi di pali con diversi tipi di apparecchi di illuminazione, fare riferimento a ciascun tipo di palo in una colonna diversa (ad es. strada A-linea alta del palo, strada A-linea bassa del palo) poiché lo strumento elabora le informazioni per tipo di palo.</t>
        </r>
      </text>
    </comment>
    <comment ref="B8" authorId="0" shapeId="0" xr:uid="{E83030D5-A01A-4655-8814-D786DC492C89}">
      <text>
        <r>
          <rPr>
            <sz val="10"/>
            <color rgb="FF000000"/>
            <rFont val="Verdana"/>
            <family val="2"/>
          </rPr>
          <t>Specificare il numero di poli dell'impianto come definito nel capitolato d'oneri</t>
        </r>
        <r>
          <rPr>
            <sz val="10"/>
            <color rgb="FF000000"/>
            <rFont val="Verdana"/>
            <family val="34"/>
          </rPr>
          <t xml:space="preserve"> se il contratto non prevede la sostituzione dei pali</t>
        </r>
        <r>
          <rPr>
            <sz val="10"/>
            <color rgb="FF000000"/>
            <rFont val="Verdana"/>
            <family val="2"/>
          </rPr>
          <t xml:space="preserve"> .Se il contratto riguarda la progettazione dell'intera installazione, compreso il posizionamento dei pali, lasciare vuoto poiché il numero di pali sarà fornito dagli offerenti nelle loro offerte.</t>
        </r>
      </text>
    </comment>
    <comment ref="B13" authorId="0" shapeId="0" xr:uid="{A9180486-AFB5-4716-94DF-FBDD922C46F7}">
      <text>
        <r>
          <rPr>
            <sz val="10"/>
            <rFont val="Verdana"/>
            <charset val="1"/>
          </rPr>
          <t xml:space="preserve"> Numero di anni in cui calcolare e confrontare i costi del ciclo di vita di diverse soluzioni. Una durata o un periodo di valutazione più breve danno maggiore peso al prezzo di acquisto, mentre un periodo più lungo conferisce maggiore rilevanza ai costi operativi e di manutenzione. Come riferimento una vita di 30 anni è una pratica comune per gli apparecchi di illuminazione secondo "Commissione europea DG TREN. Studi preparatori per il requisito di progettazione ecocompatibile di EuP. Lotto 9 Illuminazione pubblica stradale. Rapporto finale. 2007". Per i segnali stradali, definire un periodo di valutazione basato sulla durata media di tali installazioni nella propria autorità o regione.</t>
        </r>
      </text>
    </comment>
    <comment ref="B14" authorId="0" shapeId="0" xr:uid="{9252E087-D6D9-4307-B92E-38173589E87D}">
      <text>
        <r>
          <rPr>
            <sz val="10"/>
            <color rgb="FF000000"/>
            <rFont val="Verdana"/>
            <family val="2"/>
          </rPr>
          <t xml:space="preserve"> Il tasso di sconto viene utilizzato per calcolare il valore attuale dei costi futuri.</t>
        </r>
        <r>
          <rPr>
            <sz val="10"/>
            <color rgb="FF000000"/>
            <rFont val="Verdana"/>
            <family val="2"/>
          </rPr>
          <t xml:space="preserve"> Come riferimento, è possibile utilizzare un tasso di sconto del 2% basato su to</t>
        </r>
        <r>
          <rPr>
            <sz val="10"/>
            <color rgb="FF000000"/>
            <rFont val="Verdana"/>
            <family val="34"/>
          </rPr>
          <t>"Commissione europea DG TREN. Studi preparatori per il requisito di progettazione ecocompatibile di EuP. Lotto 9 Illuminazione pubblica stradale. Rapporto finale. 2007". In alternativa, la direzione generale della Politica regionale e urbana della Commissione europea raccomanda di utilizzare, come regola generale, un tasso di sconto sociale del 5 % come parametro di riferimento negli Stati membri della coesione e del 3 % negli altri Stati membri. Per un calcolo più semplice, imposta il tasso di sconto su 0.</t>
        </r>
      </text>
    </comment>
    <comment ref="B18" authorId="0" shapeId="0" xr:uid="{37E167C2-313E-4867-9201-51C69FE9AA1B}">
      <text>
        <r>
          <rPr>
            <sz val="10"/>
            <color rgb="FF000000"/>
            <rFont val="Verdana"/>
            <family val="2"/>
          </rPr>
          <t xml:space="preserve"> Utilizza l'aumento del prezzo medio dell'elettricità nel tuo paese o nella tua autorità (secondo i dati ufficiali e comprese tutte le tasse e adattato per eliminare l'effetto dell'inflazione).</t>
        </r>
        <r>
          <rPr>
            <sz val="10"/>
            <color rgb="FF000000"/>
            <rFont val="Verdana"/>
            <family val="2"/>
          </rPr>
          <t xml:space="preserve"> Per un calcolo più semplice, impostare l'aumento del prezzo dell'elettricità su 0.</t>
        </r>
      </text>
    </comment>
    <comment ref="B20" authorId="0" shapeId="0" xr:uid="{32428DC9-932F-48CA-B81A-F976862641BC}">
      <text>
        <r>
          <rPr>
            <sz val="10"/>
            <rFont val="Verdana"/>
            <charset val="1"/>
          </rPr>
          <t xml:space="preserve"> Seleziona come verranno calcolati i costi operativi. O basato su:Opzione 1) L'indice di consumo energetico annuale (AECI) dell'impianto di illuminazione stradale, se richiesto nei documenti di gara in linea con i criteri GPP dell'UE. Se questa opzione è selezionata, specificare anche l'area da illuminare (riga sotto). Opzione 2) In base alle ore di funzionamento definite dall'autorità e alla potenza degli apparecchi proposti dagli offerenti. Se questa opzione è selezionata, ricordarsi di nascondere la riga per AECI nel "Foglio di risposta dell'offerente". L'AECI non si applica ai segnali stradali, quindi selezionare l'opzione 2 se lo strumento viene utilizzato per confrontare i costi LCC dei segnali stradali.</t>
        </r>
      </text>
    </comment>
    <comment ref="B21" authorId="0" shapeId="0" xr:uid="{B81835EE-5AC4-489F-84A0-A649EFB7032E}">
      <text>
        <r>
          <rPr>
            <sz val="10"/>
            <rFont val="Verdana"/>
            <charset val="1"/>
          </rPr>
          <t xml:space="preserve"> Specificare l'area (in m2) per la quale il sistema di illuminazione stradale deve fornire l'illuminazione. Ciò è richiesto solo per calcolare i costi di esercizio degli impianti di illuminazione stradale quando gli offerenti sono tenuti a calcolare l'indice di consumo energetico annuale (AECI) dell'impianto, in linea con i criteri GPP dell'UE. In caso contrario, lasciare vuoto e il consumo annuo verrà calcolato dallo strumento; o se il progetto è per segnali stradali.</t>
        </r>
      </text>
    </comment>
    <comment ref="B23" authorId="0" shapeId="0" xr:uid="{9AB29F2B-3445-4556-BC3F-9408F56C8919}">
      <text>
        <r>
          <rPr>
            <sz val="10"/>
            <rFont val="Verdana"/>
            <charset val="1"/>
          </rPr>
          <t xml:space="preserve"> Inserire le effettive ore di funzionamento annue di ciascun apparecchio nei diversi livelli di potenza previsti nei documenti di gara. Nello strumento sono possibili tre livelli: piena potenza, potenza ridotta livello 1 e potenza ridotta livello 2. Lasciare in bianco i livelli di potenza non previsti nel progetto. Per i semafori, ogni luce nel semaforo deve essere considerata come un apparecchio di illuminazione separato e le ore di utilizzo saranno basate sulle ore di funzionamento del segnale stradale e sul tempo di utilizzo di quella luce.</t>
        </r>
      </text>
    </comment>
    <comment ref="B49" authorId="0" shapeId="0" xr:uid="{E9248F7C-0092-4037-8574-74E8A654E86F}">
      <text>
        <r>
          <rPr>
            <sz val="10"/>
            <rFont val="Verdana"/>
            <charset val="1"/>
          </rPr>
          <t xml:space="preserve"> Seleziona come verranno stimati i costi di manutenzione. Sono disponibili due opzioni: Opzione 1) Basato sulle tue cifre (fornite nelle righe sotto). Opzione 2) Sulla base dei dati forniti dagli offerenti nella "Scheda di risposta degli offerenti". Seleziona questa opzione se i costi di manutenzione fanno parte delle offerte degli offerenti o se chiedi loro di fornire un preventivo in base al quale verranno valutati i costi di manutenzione. In questo caso, assicurati di specificare nella gara come deve essere condotta la stima e assicurati che gli offerenti giustifichino le loro cifre nelle loro offerte (maggiori informazioni nella scheda "Definizioni e formule").</t>
        </r>
      </text>
    </comment>
    <comment ref="B50" authorId="0" shapeId="0" xr:uid="{CD242890-A98B-497D-8904-CA7C85140C6D}">
      <text>
        <r>
          <rPr>
            <sz val="10"/>
            <color rgb="FF000000"/>
            <rFont val="Verdana"/>
            <family val="2"/>
          </rPr>
          <t xml:space="preserve"> Inserire i costi di sostituzione stimati per le diverse parti sotto elencate se effettuate da proprio personale o in un diverso contratto di manutenzione già in essere in ente. I costi di sostituzione dovrebbero includere sia i costi di manodopera che i costi di qualsiasi strumento e macchinario necessari per l'attività,</t>
        </r>
        <r>
          <rPr>
            <sz val="10"/>
            <color rgb="FF000000"/>
            <rFont val="Verdana"/>
            <family val="34"/>
          </rPr>
          <t xml:space="preserve"> esclusi i costi degli apparecchi di illuminazione, delle sorgenti luminose o degli stessi alimentatori, in quanto dipenderanno dalle offerte degli offerenti. Lascia vuoto se i costi di manutenzione fanno parte delle offerte degli offerenti o se chiedi loro di fornire un preventivo in base al quale verranno valutati i costi di manutenzione.</t>
        </r>
      </text>
    </comment>
    <comment ref="B57" authorId="0" shapeId="0" xr:uid="{C19BFAF8-DD69-4B71-93D6-47DC5C69EDB0}">
      <text>
        <r>
          <rPr>
            <sz val="10"/>
            <color rgb="FF000000"/>
            <rFont val="Verdana"/>
            <family val="2"/>
          </rPr>
          <t>Inserisci qui altri costi una tantum che potresti avere all'inizio del contratto indipendenti dalle offerte e non inclusi nelle precedenti categorie di costi (es. formazione del personale, configurazioni, ecc.).</t>
        </r>
      </text>
    </comment>
    <comment ref="B58" authorId="0" shapeId="0" xr:uid="{67035264-9407-4EA3-A40B-04B7C167374E}">
      <text>
        <r>
          <rPr>
            <sz val="10"/>
            <color rgb="FF000000"/>
            <rFont val="Verdana"/>
            <family val="2"/>
          </rPr>
          <t xml:space="preserve"> Inserire qui eventuali costi per assicurazioni, canoni o tasse (IVA esclusa in quanto gli appalti sono da valutare IVA esclusa) relativi all'approvvigionamento e all'utilizzo dell'illuminazione stradale e/o della segnaletica stradale. Lasciare vuoto se i documenti di gara richiedono agli offerenti di includere questi costi nelle loro offerte.</t>
        </r>
      </text>
    </comment>
    <comment ref="B59" authorId="0" shapeId="0" xr:uid="{0E8C3A1B-1995-4D0A-8AEE-865C5A4E431A}">
      <text>
        <r>
          <rPr>
            <sz val="10"/>
            <color rgb="FF000000"/>
            <rFont val="Verdana"/>
            <family val="2"/>
          </rPr>
          <t xml:space="preserve"> Inserire i costi stimati sostenuti tramite una terza parte (di solito un istituto finanziario) per finanziare l'appalto. Lascia vuoto se non pertinente.</t>
        </r>
      </text>
    </comment>
    <comment ref="B60" authorId="0" shapeId="0" xr:uid="{E940D81D-63B8-45AA-96CD-94A1418B68B3}">
      <text>
        <r>
          <rPr>
            <sz val="10"/>
            <color rgb="FF000000"/>
            <rFont val="Verdana"/>
            <family val="2"/>
          </rPr>
          <t>Inserisci qui altri costi annuali che potresti avere durante il contratto indipendenti dalle offerte e non inclusi nelle precedenti categorie di costi (es. formazione regolare, ecc.).</t>
        </r>
      </text>
    </comment>
    <comment ref="B65" authorId="0" shapeId="0" xr:uid="{8869C97C-C9BA-4069-BE5B-07CEC905207A}">
      <text>
        <r>
          <rPr>
            <sz val="10"/>
            <color rgb="FF000000"/>
            <rFont val="Verdana"/>
            <family val="34"/>
          </rPr>
          <t>Se includi le esternalità del cambiamento climatico associate al consumo di energia, lo strumento fornisce dati di riferimento per le emissioni CO</t>
        </r>
        <r>
          <rPr>
            <sz val="8"/>
            <color rgb="FF000000"/>
            <rFont val="Verdana"/>
            <family val="2"/>
          </rPr>
          <t>2-eq</t>
        </r>
        <r>
          <rPr>
            <sz val="10"/>
            <color rgb="FF000000"/>
            <rFont val="Verdana"/>
            <family val="34"/>
          </rPr>
          <t xml:space="preserve"> del mix elettrico del tuo Paese. Tuttavia, puoi utilizzare le emissioni della CO</t>
        </r>
        <r>
          <rPr>
            <sz val="8"/>
            <color rgb="FF000000"/>
            <rFont val="Verdana"/>
            <family val="2"/>
          </rPr>
          <t>2-eq</t>
        </r>
        <r>
          <rPr>
            <sz val="10"/>
            <color rgb="FF000000"/>
            <rFont val="Verdana"/>
            <family val="34"/>
          </rPr>
          <t xml:space="preserve"> della propria energia elettrica, invece, inserendole qui.</t>
        </r>
      </text>
    </comment>
    <comment ref="B66" authorId="0" shapeId="0" xr:uid="{434A32F6-C766-4992-A61C-86478BEA5542}">
      <text>
        <r>
          <rPr>
            <sz val="10"/>
            <color rgb="FF000000"/>
            <rFont val="Verdana"/>
            <family val="2"/>
          </rPr>
          <t>Un costo di esternalità di 90 EUR/tonnellata CO</t>
        </r>
        <r>
          <rPr>
            <sz val="8"/>
            <color rgb="FF000000"/>
            <rFont val="Verdana"/>
            <family val="2"/>
          </rPr>
          <t>2-eq</t>
        </r>
        <r>
          <rPr>
            <sz val="10"/>
            <color rgb="FF000000"/>
            <rFont val="Verdana"/>
            <family val="2"/>
          </rPr>
          <t xml:space="preserve"> può essere utilizzato (convertito nella tua valuta nazionale), come utilizzato in "Ricardo-AEA. Aggiornamento del Manuale sui costi esterni di trasporto", 2014. Maggiori informazioni nella scheda Definizioni e formule.</t>
        </r>
      </text>
    </comment>
    <comment ref="B70" authorId="0" shapeId="0" xr:uid="{2EBCA370-F3D9-4F4D-A8A5-C76B1FC8F09F}">
      <text>
        <r>
          <rPr>
            <sz val="10"/>
            <rFont val="Verdana"/>
            <charset val="1"/>
          </rPr>
          <t xml:space="preserve"> NON INSERIRE DATI QUI. Le risposte degli offerenti sono fornite nel "Foglio di risposta degli offerenti" e qui copiate automaticamente per calcolare l'LCC. Espandi tramite il pulsante [+/-] a sinistra. Se nascondi qui alcuni elementi di costo perché non rilevanti, fai lo stesso nel "Foglio di risposta dell'offerente" per mantenere la stessa struttura e assicurarti che i dati siano trasferiti correttamente.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21" authorId="0" shapeId="0" xr:uid="{522DE248-3FB1-468C-80A5-3E2DEB236E12}">
      <text>
        <r>
          <rPr>
            <sz val="10"/>
            <color rgb="FF000000"/>
            <rFont val="Verdana"/>
            <family val="34"/>
          </rPr>
          <t xml:space="preserve"> Numero di pali inclusi nella proposta. Lasciare vuoto se il numero è stato precedentemente definito dall'amministrazione aggiudicatrice.</t>
        </r>
      </text>
    </comment>
    <comment ref="B22" authorId="0" shapeId="0" xr:uid="{32EC104C-F41E-4C01-9ADA-FA74DE548717}">
      <text>
        <r>
          <rPr>
            <sz val="10"/>
            <color rgb="FF000000"/>
            <rFont val="Verdana"/>
            <family val="34"/>
          </rPr>
          <t xml:space="preserve"> Inserire il costo del palo, comprensivo di fondazione ed elementi di ancoraggio. </t>
        </r>
        <r>
          <rPr>
            <sz val="11"/>
            <color rgb="FF000000"/>
            <rFont val="Arial"/>
            <family val="34"/>
          </rPr>
          <t>Lasciare vuoto se i pali non devono essere inclusi nella proposta.</t>
        </r>
      </text>
    </comment>
    <comment ref="B23" authorId="0" shapeId="0" xr:uid="{729C2ADB-3163-4055-B62C-181F35C97361}">
      <text>
        <r>
          <rPr>
            <sz val="10"/>
            <color rgb="FF000000"/>
            <rFont val="Verdana"/>
            <family val="34"/>
          </rPr>
          <t xml:space="preserve"> Inserire il costo dell'installazione del palo, comprensivo di opere e attrezzature necessarie. </t>
        </r>
        <r>
          <rPr>
            <sz val="11"/>
            <color rgb="FF000000"/>
            <rFont val="Arial"/>
            <family val="34"/>
          </rPr>
          <t>Lasciare vuoto se i pali non devono essere inclusi nella proposta</t>
        </r>
        <r>
          <rPr>
            <sz val="10"/>
            <color rgb="FF000000"/>
            <rFont val="Verdana"/>
            <family val="2"/>
          </rPr>
          <t>.</t>
        </r>
      </text>
    </comment>
    <comment ref="B24" authorId="0" shapeId="0" xr:uid="{DB678BE3-5B0D-4057-830D-5C5039C802FE}">
      <text>
        <r>
          <rPr>
            <sz val="10"/>
            <color rgb="FF000000"/>
            <rFont val="Verdana"/>
            <family val="34"/>
          </rPr>
          <t xml:space="preserve"> Inserire la vita utile (in anni) del palo dichiarata dal costruttore.</t>
        </r>
        <r>
          <rPr>
            <sz val="10"/>
            <color rgb="FF000000"/>
            <rFont val="Verdana"/>
            <family val="34"/>
          </rPr>
          <t xml:space="preserve"> Lasciare vuoto se i pali non devono essere inclusi nella proposta.</t>
        </r>
      </text>
    </comment>
    <comment ref="B26" authorId="0" shapeId="0" xr:uid="{B3377D48-92EC-4FAC-AC18-C52FCE0E6DB0}">
      <text>
        <r>
          <rPr>
            <sz val="10"/>
            <color rgb="FF000000"/>
            <rFont val="Verdana"/>
            <family val="34"/>
          </rPr>
          <t xml:space="preserve"> Lo strumento consente di includere fino a 5 diversi tipi di apparecchi per palo. Mostra o nascondi i tipi che ti servono con il [+/-] sul lato sinistro.</t>
        </r>
      </text>
    </comment>
    <comment ref="B27" authorId="0" shapeId="0" xr:uid="{B8E1C75A-BF69-4BDC-A3D3-0E0ADD63AF5B}">
      <text>
        <r>
          <rPr>
            <sz val="10"/>
            <color rgb="FF000000"/>
            <rFont val="Verdana"/>
            <family val="34"/>
          </rPr>
          <t xml:space="preserve"> Inserire il numero di apparecchi dello stesso tipo nell'installazione proposta per il tipo di palo.</t>
        </r>
      </text>
    </comment>
    <comment ref="B28" authorId="0" shapeId="0" xr:uid="{F284E02E-2815-44FB-84B7-B9C882F9FA02}">
      <text>
        <r>
          <rPr>
            <sz val="10"/>
            <color rgb="FF000000"/>
            <rFont val="Verdana"/>
            <family val="34"/>
          </rPr>
          <t xml:space="preserve"> Inserire il costo dell'apparecchio, comprensivo di tutti gli elementi e componenti (sorgenti luminose, ballast, dispositivi di controllo integrati).</t>
        </r>
      </text>
    </comment>
    <comment ref="B29" authorId="0" shapeId="0" xr:uid="{5AB1924E-EF0C-4EAC-B2F9-5AB98DBD162F}">
      <text>
        <r>
          <rPr>
            <sz val="10"/>
            <rFont val="Verdana"/>
            <charset val="1"/>
          </rPr>
          <t>Inserire il costo di installazione dell'apparecchio - inclusi tutti i compiti e le risorse necessarie (sia umane che materiali - strumenti e macchinari). Se l'appalto non prevede lavori di installazione ma questo parametro è richiesto, fornire una stima come definito nei documenti di gara e dettagliare nella propria offerta come è stata calcolata la stima per garantirne la correttezza.</t>
        </r>
      </text>
    </comment>
    <comment ref="B30" authorId="0" shapeId="0" xr:uid="{BFE583DE-DEF5-4860-8C65-0A417C519709}">
      <text>
        <r>
          <rPr>
            <sz val="10"/>
            <color rgb="FF000000"/>
            <rFont val="Verdana"/>
            <family val="34"/>
          </rPr>
          <t xml:space="preserve"> Inserire il consumo energetico (watt) dell'apparecchio quando viene utilizzato in modalità a piena potenza, comprese tutte le perdite di funzionamento, standby e qualsiasi altra cosa.</t>
        </r>
      </text>
    </comment>
    <comment ref="B31" authorId="0" shapeId="0" xr:uid="{86CC92A8-3A3E-4B64-9BC3-5CC413188087}">
      <text>
        <r>
          <rPr>
            <sz val="10"/>
            <color rgb="FF000000"/>
            <rFont val="Verdana"/>
            <family val="34"/>
          </rPr>
          <t xml:space="preserve"> Inserire il consumo energetico (watt) dell'apparecchio quando viene utilizzato nella prima modalità di potenza ridotta, comprese tutte le perdite di funzionamento, standby ed eventuali altre perdite.</t>
        </r>
      </text>
    </comment>
    <comment ref="B32" authorId="0" shapeId="0" xr:uid="{0E65EEDA-D7E8-469D-A401-357FCC0EB1B3}">
      <text>
        <r>
          <rPr>
            <sz val="10"/>
            <color rgb="FF000000"/>
            <rFont val="Verdana"/>
            <family val="34"/>
          </rPr>
          <t xml:space="preserve"> Inserire il consumo di energia (watt) dell'apparecchio quando utilizzato nella seconda modalità di potenza ridotta, comprese tutte le perdite di funzionamento, standby ed eventuali altre perdite.</t>
        </r>
      </text>
    </comment>
    <comment ref="B33" authorId="0" shapeId="0" xr:uid="{6B211C5E-80AE-4662-9871-7F1CC9424DD2}">
      <text>
        <r>
          <rPr>
            <sz val="10"/>
            <color rgb="FF000000"/>
            <rFont val="Verdana"/>
            <family val="34"/>
          </rPr>
          <t xml:space="preserve"> Inserire la vita utile (in anni) dell'apparecchio dichiarata dal produttore.</t>
        </r>
      </text>
    </comment>
    <comment ref="B34" authorId="0" shapeId="0" xr:uid="{40C6D4CB-B232-457D-9A7F-6C39208A98C0}">
      <text>
        <r>
          <rPr>
            <sz val="10"/>
            <color rgb="FF000000"/>
            <rFont val="Verdana"/>
            <family val="34"/>
          </rPr>
          <t>Inserire la vita utile nominale, detta anche vita di servizio, delle sorgenti luminose (in ore) come definita nel capitolato d'oneri.</t>
        </r>
      </text>
    </comment>
    <comment ref="B35" authorId="0" shapeId="0" xr:uid="{06396353-6347-4D67-8172-3A26A030371B}">
      <text>
        <r>
          <rPr>
            <sz val="10"/>
            <color rgb="FF000000"/>
            <rFont val="Verdana"/>
            <family val="34"/>
          </rPr>
          <t xml:space="preserve"> Inserire il costo di tutte le sorgenti luminose nell'apparecchio. Cioè, se l'apparecchio comprende più di una sorgente luminosa, moltiplicare il costo di una per il numero di sorgenti luminose nell'apparecchio.</t>
        </r>
      </text>
    </comment>
    <comment ref="B36" authorId="0" shapeId="0" xr:uid="{6EC4D9EB-CDF2-425B-A646-AC8AF5BF476B}">
      <text>
        <r>
          <rPr>
            <sz val="10"/>
            <rFont val="Verdana"/>
            <charset val="1"/>
          </rPr>
          <t xml:space="preserve"> Inserire il costo di sostituzione delle sorgenti luminose nell'apparecchio di illuminazione, inclusi tutti i compiti e le risorse (sia umane che materiali, strumenti e macchinari) ad eccezione dei costi delle sorgenti luminose già forniti. Se l'appalto non prevede lavori di manutenzione ma questo parametro è richiesto, fornire un preventivo come definito nei documenti di gara e dettagliare nella propria offerta come è stato calcolato il preventivo per garantirne la correttezza.</t>
        </r>
      </text>
    </comment>
    <comment ref="B37" authorId="0" shapeId="0" xr:uid="{B96DFC19-5AE6-4CB7-AAD7-69B62B5526FF}">
      <text>
        <r>
          <rPr>
            <sz val="10"/>
            <rFont val="Verdana"/>
            <charset val="1"/>
          </rPr>
          <t xml:space="preserve"> Inserire la vita utile del ballast/alimentatore (in ore) secondo le norme e gli standard definiti nei documenti di gara. Se ballast/alimentatore è integrato nella sorgente luminosa e verrà contestualmente sostituito, inserire qui la stessa vita utile della sorgente luminosa.</t>
        </r>
      </text>
    </comment>
    <comment ref="B38" authorId="0" shapeId="0" xr:uid="{2945EBAC-F77B-49BF-936C-D0212C7341AC}">
      <text>
        <r>
          <rPr>
            <sz val="10"/>
            <rFont val="Verdana"/>
            <charset val="1"/>
          </rPr>
          <t xml:space="preserve"> Inserire il costo di tutti i ballast/alimentatori nell'apparecchio. Cioè, se l'apparecchio di illuminazione include più di un ballast/alimentatore, moltiplicare il costo di uno per il numero di ballast/ingranaggio nell'apparecchio. Lasciare vuoto questo campo se il ballast/alimentatore è integrato nella sorgente luminosa e quindi il loro costo fa parte dei costi della sorgente luminosa sopra indicati.</t>
        </r>
      </text>
    </comment>
    <comment ref="B39" authorId="0" shapeId="0" xr:uid="{6E38DE8B-8F02-485F-BACF-A989DDAF1937}">
      <text>
        <r>
          <rPr>
            <sz val="10"/>
            <rFont val="Verdana"/>
            <charset val="1"/>
          </rPr>
          <t xml:space="preserve"> Inserire il costo di sostituzione dell'alimentatore/alimentatore nell'apparecchio di illuminazione - inclusi tutti i compiti e le risorse (sia umane che materiali - strumenti e macchinari) ad eccezione dei costi dell'alimentatore/alimentatore già forniti.Se l'appalto non prevede lavori di manutenzione ma questo parametro è richiesto, fornire un preventivo come definito nei documenti di gara e dettagliare nella propria offerta come è stato calcolato il preventivo per garantirne la correttezza. Lasciare vuoto questo campo se il reattore/alimentatore è integrato nella sorgente luminosa e quindi i loro costi di sostituzione fanno parte dei costi di sostituzione della sorgente luminosa sopra indicati.</t>
        </r>
      </text>
    </comment>
    <comment ref="B98" authorId="0" shapeId="0" xr:uid="{CAB9CF73-5C60-4018-9527-1A1AA840004D}">
      <text>
        <r>
          <rPr>
            <sz val="10"/>
            <rFont val="Verdana"/>
            <charset val="1"/>
          </rPr>
          <t xml:space="preserve"> Inserire il costo di eventuali dispositivi esterni di controllo e contabilizzazione non compresi negli apparecchi di illuminazione, se previsti nel capitolato d'oneri o proposti nella propria offerta. Il costo deve essere specificato per palo. Se viene utilizzato un sistema centrale, deve essere fornito un valore medio per polo coperto dai documenti di gara e dallo strumento.</t>
        </r>
      </text>
    </comment>
    <comment ref="B99" authorId="0" shapeId="0" xr:uid="{115B392F-55AB-4C38-9A77-1D305B7B7FFC}">
      <text>
        <r>
          <rPr>
            <sz val="10"/>
            <rFont val="Verdana"/>
            <charset val="1"/>
          </rPr>
          <t xml:space="preserve"> Specificare i costi di installazione per i dispositivi di controllo e misurazione esterni proposti, comprese tutte le attività e le risorse (sia umane che materiali) per la corretta installazione, regolazione e funzionamento dei dispositivi.Se il contratto non prevede lavori di installazione, fornire un preventivo come definito nei documenti di gara e dettagliare nella propria offerta come è stato calcolato il preventivo per garantirne la correttezza. Il costo deve essere specificato per palo. Se nei documenti di gara sono inclusi più pali, fornire un valore medio per palo incluso nei documenti di gara e nello strumento.</t>
        </r>
      </text>
    </comment>
    <comment ref="B102" authorId="0" shapeId="0" xr:uid="{A0F0DF7F-7DD8-4E83-A9A9-F94D8957AE3F}">
      <text>
        <r>
          <rPr>
            <sz val="10"/>
            <color rgb="FF000000"/>
            <rFont val="Verdana"/>
            <family val="34"/>
          </rPr>
          <t xml:space="preserve"> Costo per altri compiti iniziali da fornire incluso nei documenti di gara.</t>
        </r>
        <r>
          <rPr>
            <sz val="10"/>
            <color rgb="FF000000"/>
            <rFont val="Verdana"/>
            <family val="34"/>
          </rPr>
          <t xml:space="preserve"> I costi devono essere specificati per tipo di palo (cioè per colonna), quindi fornire un valore medio di quei costi per tipo di palo inclusi nei documenti di gara e nello strumento.</t>
        </r>
      </text>
    </comment>
    <comment ref="B103" authorId="0" shapeId="0" xr:uid="{22E87E05-1847-4526-95AE-C76713F78D52}">
      <text>
        <r>
          <rPr>
            <sz val="10"/>
            <color rgb="FF000000"/>
            <rFont val="Verdana"/>
            <family val="34"/>
          </rPr>
          <t xml:space="preserve"> Costo per altri compiti annuali da fornire incluso nei documenti di gara.</t>
        </r>
        <r>
          <rPr>
            <sz val="10"/>
            <color rgb="FF000000"/>
            <rFont val="Verdana"/>
            <family val="34"/>
          </rPr>
          <t xml:space="preserve"> I costi devono essere specificati per tipo di palo (es. colonna), quindi fornire un valore medio di tali costi per ciascun tipo di palo incluso nei documenti di gara e nello strumento.</t>
        </r>
      </text>
    </comment>
  </commentList>
</comments>
</file>

<file path=xl/sharedStrings.xml><?xml version="1.0" encoding="utf-8"?>
<sst xmlns="http://schemas.openxmlformats.org/spreadsheetml/2006/main" count="731" uniqueCount="359">
  <si>
    <t>[CLICK TO CHOOSE]</t>
  </si>
  <si>
    <t>%</t>
  </si>
  <si>
    <t>Watt</t>
  </si>
  <si>
    <t>kWh</t>
  </si>
  <si>
    <r>
      <rPr>
        <sz val="9"/>
        <rFont val="Arial"/>
        <family val="2"/>
        <charset val="1"/>
      </rPr>
      <t>kg CO</t>
    </r>
    <r>
      <rPr>
        <vertAlign val="subscript"/>
        <sz val="9"/>
        <rFont val="Arial"/>
        <family val="2"/>
        <charset val="1"/>
      </rPr>
      <t>2</t>
    </r>
    <r>
      <rPr>
        <sz val="9"/>
        <rFont val="Arial"/>
        <family val="2"/>
        <charset val="1"/>
      </rPr>
      <t>eq</t>
    </r>
  </si>
  <si>
    <t>Formula</t>
  </si>
  <si>
    <t>Austria</t>
  </si>
  <si>
    <t>EUR</t>
  </si>
  <si>
    <t>Bulgaria</t>
  </si>
  <si>
    <t>BGN</t>
  </si>
  <si>
    <t>CZK</t>
  </si>
  <si>
    <t>DKK</t>
  </si>
  <si>
    <t>Estonia</t>
  </si>
  <si>
    <t>HUF</t>
  </si>
  <si>
    <t>Malta</t>
  </si>
  <si>
    <t>PLN</t>
  </si>
  <si>
    <t>Romania</t>
  </si>
  <si>
    <t>RON</t>
  </si>
  <si>
    <t>Slovenia</t>
  </si>
  <si>
    <t>SEK</t>
  </si>
  <si>
    <t>GBP</t>
  </si>
  <si>
    <t xml:space="preserve">http://ec.europa.eu/environment/gpp/helpdesk.htm 
</t>
  </si>
  <si>
    <t>kg CO2/kWh</t>
  </si>
  <si>
    <t>c</t>
  </si>
  <si>
    <t>m2</t>
  </si>
  <si>
    <t>hours</t>
  </si>
  <si>
    <t>HRK</t>
  </si>
  <si>
    <r>
      <t>kg CO</t>
    </r>
    <r>
      <rPr>
        <vertAlign val="subscript"/>
        <sz val="9"/>
        <rFont val="Arial"/>
        <family val="2"/>
        <charset val="1"/>
      </rPr>
      <t>2-</t>
    </r>
    <r>
      <rPr>
        <sz val="9"/>
        <rFont val="Arial"/>
        <family val="2"/>
        <charset val="1"/>
      </rPr>
      <t>eq/kWh</t>
    </r>
  </si>
  <si>
    <r>
      <t>kg CO</t>
    </r>
    <r>
      <rPr>
        <vertAlign val="subscript"/>
        <sz val="9"/>
        <rFont val="Arial"/>
        <family val="2"/>
      </rPr>
      <t>2-</t>
    </r>
    <r>
      <rPr>
        <sz val="9"/>
        <rFont val="Arial"/>
        <family val="2"/>
      </rPr>
      <t>eq/kWh</t>
    </r>
  </si>
  <si>
    <r>
      <t>kg CO</t>
    </r>
    <r>
      <rPr>
        <vertAlign val="subscript"/>
        <sz val="9"/>
        <rFont val="Arial"/>
        <family val="2"/>
      </rPr>
      <t>2-</t>
    </r>
    <r>
      <rPr>
        <sz val="9"/>
        <rFont val="Arial"/>
        <family val="2"/>
      </rPr>
      <t>eq</t>
    </r>
  </si>
  <si>
    <r>
      <t>kg CO</t>
    </r>
    <r>
      <rPr>
        <vertAlign val="subscript"/>
        <sz val="9"/>
        <rFont val="Arial"/>
        <family val="2"/>
        <charset val="1"/>
      </rPr>
      <t>2-</t>
    </r>
    <r>
      <rPr>
        <sz val="9"/>
        <rFont val="Arial"/>
        <family val="2"/>
        <charset val="1"/>
      </rPr>
      <t>eq</t>
    </r>
  </si>
  <si>
    <t>Input e risultati LCC</t>
  </si>
  <si>
    <r>
      <t>In qualità di autorità pubblica, ricorda di inserire i dati solo sulle celle BIANCHE nella sezione A.</t>
    </r>
    <r>
      <rPr>
        <sz val="11"/>
        <rFont val="Arial"/>
        <family val="2"/>
      </rPr>
      <t xml:space="preserve"> Fare clic sul pulsante [+] in alto per confrontare fino a 10 prodotti.</t>
    </r>
  </si>
  <si>
    <t>A. Dati forniti dall'amministrazione aggiudicatrice: parametri comuni per il calcolo dei costi del ciclo di vita</t>
  </si>
  <si>
    <t>Identificazione dell'impianto:</t>
  </si>
  <si>
    <t>Tipo di installazione:</t>
  </si>
  <si>
    <t>Riferimento dell'impianto (ed eventualmente linea di palo):</t>
  </si>
  <si>
    <t>Numero di pali dello stesso tipo nell'impianto:</t>
  </si>
  <si>
    <t>Parametri di base per i calcoli di LCC:</t>
  </si>
  <si>
    <t>Paese</t>
  </si>
  <si>
    <t>Moneta</t>
  </si>
  <si>
    <t>Periodo di valutazione LCC</t>
  </si>
  <si>
    <t>Tasso di sconto (facoltativo)</t>
  </si>
  <si>
    <t>Parametri di base per il calcolo dei costi operativi:</t>
  </si>
  <si>
    <t>Prezzo dell'elettricità</t>
  </si>
  <si>
    <t>Aumento annuale del prezzo dell'energia elettrica (opzionale)</t>
  </si>
  <si>
    <t>I consumi energetici saranno valutati in base a:</t>
  </si>
  <si>
    <t>Area da illuminare con l'installazione:</t>
  </si>
  <si>
    <t>Ore di funzionamento dell'apparecchio di illuminazione tipo 1:</t>
  </si>
  <si>
    <t>Piena potenza</t>
  </si>
  <si>
    <t>Livello di potenza ridotto 1 (opzionale se previsto nel capitolato d'oneri)</t>
  </si>
  <si>
    <t>Potenza ridotta livello 2 (opzionale se prevista nel capitolato d'oneri)</t>
  </si>
  <si>
    <t>Ore di funzionamento dell'apparecchio di illuminazione tipo 2:</t>
  </si>
  <si>
    <t>Ore di funzionamento dell'apparecchio di illuminazione tipo 3:</t>
  </si>
  <si>
    <t>Ore di funzionamento dell'apparecchio di illuminazione tipo 4:</t>
  </si>
  <si>
    <t>Ore di funzionamento dell'apparecchio di illuminazione tipo 5:</t>
  </si>
  <si>
    <t>Parametri base per il calcolo dei costi di manutenzione:</t>
  </si>
  <si>
    <t>I costi di manutenzione saranno valutati in base a:</t>
  </si>
  <si>
    <t>Tassi medi dei costi di manutenzione dell'autorità (compresa la manodopera e le attrezzature necessarie):</t>
  </si>
  <si>
    <t>Costi di sostituzione degli apparecchi di illuminazione</t>
  </si>
  <si>
    <t>Costi di sostituzione delle sorgenti luminose</t>
  </si>
  <si>
    <t>Costi di sostituzione del ballast/alimentatore</t>
  </si>
  <si>
    <t>Altri costi di manutenzione annuali</t>
  </si>
  <si>
    <t>Altri costi sostenuti dall'autorità (facoltativo):</t>
  </si>
  <si>
    <t>Altri costi una tantum iniziali</t>
  </si>
  <si>
    <t>Assicurazione, tasse e spese</t>
  </si>
  <si>
    <t>Costi per interessi</t>
  </si>
  <si>
    <t>Altri costi annuali</t>
  </si>
  <si>
    <t>Parametri di base per il calcolo dei costi di esternalità ambientale (opzionale):</t>
  </si>
  <si>
    <t>Emissioni di CO2-eq del mix elettrico nazionale</t>
  </si>
  <si>
    <t>o</t>
  </si>
  <si>
    <t>Inserisci le emissioni  di CO2-eq del tuo contratto elettrico</t>
  </si>
  <si>
    <r>
      <t>Costo di CO</t>
    </r>
    <r>
      <rPr>
        <sz val="9"/>
        <rFont val="Arial"/>
        <family val="2"/>
      </rPr>
      <t>2-eq</t>
    </r>
  </si>
  <si>
    <t>B. Dati forniti dagli offerenti: Informazioni sulla loro offerta (forniti TRAMITE LA SCHEDA DI RISPOSTA DEGLI OFFERENTI)</t>
  </si>
  <si>
    <t>Non inserire dati qui, questi dati provengono automaticamente dal "Foglio di risposta dell'offerente".</t>
  </si>
  <si>
    <t>Identificazione dell'offerente:</t>
  </si>
  <si>
    <t>Nome identificativo dell'offerente</t>
  </si>
  <si>
    <t>Costi di acquisto e installazione:</t>
  </si>
  <si>
    <t>Numero di pali dello stesso tipo nell'impianto</t>
  </si>
  <si>
    <t>Costo del palo</t>
  </si>
  <si>
    <t>Costo di installazione del palo - inclusi tutti i compiti e le risorse (cfr. capitolato d'oneri)</t>
  </si>
  <si>
    <t>Numero di apparecchi tipo 1 per palo</t>
  </si>
  <si>
    <t>Costo dell'apparecchio - inclusi tutti gli elementi</t>
  </si>
  <si>
    <t>Costo di installazione dell'apparecchio - inclusi tutti i compiti e le risorse (cfr. capitolato d'oneri)</t>
  </si>
  <si>
    <t>Numero di apparecchi tipo 2 per palo</t>
  </si>
  <si>
    <t>Numero di apparecchi tipo 3 per palo</t>
  </si>
  <si>
    <t>Numero di apparecchi tipo 4 per palo</t>
  </si>
  <si>
    <t>Numero di apparecchi tipo 5 per palo</t>
  </si>
  <si>
    <t>Costo dei dispositivi di controllo e misurazione esterni</t>
  </si>
  <si>
    <t>Costo di installazione dei dispositivi - inclusi tutti i compiti e le risorse (cfr. capitolato d'oneri)</t>
  </si>
  <si>
    <t>Altri costi una tantum iniziali (corsi di formazione, manuali, ecc.)</t>
  </si>
  <si>
    <t>Parametri di costo dell'operazione:</t>
  </si>
  <si>
    <t>AECI dell'impianto</t>
  </si>
  <si>
    <t>Apparecchio di tipo 1 a piena potenza (comprese perdite di esercizio e altro)</t>
  </si>
  <si>
    <t>Tipo di apparecchio 1 in livello di potenza ridotta 1</t>
  </si>
  <si>
    <t>Tipo di apparecchio 1 in livello di potenza ridotta 2</t>
  </si>
  <si>
    <t>Apparecchio di tipo 2 a piena potenza (comprese perdite di esercizio e altro)</t>
  </si>
  <si>
    <t>Tipo di apparecchio 2 in livello di potenza ridotta 1</t>
  </si>
  <si>
    <t>Tipo di apparecchio 2 in livello di potenza ridotta 2</t>
  </si>
  <si>
    <t>Apparecchio di tipo 3 a piena potenza (comprese perdite di esercizio e altro)</t>
  </si>
  <si>
    <t>Tipo di apparecchio 3 in potenza ridotta livello 1</t>
  </si>
  <si>
    <t>Tipo di apparecchio 3 in livello di potenza ridotta 2</t>
  </si>
  <si>
    <t>Apparecchio di tipo 4 a piena potenza (comprese perdite di esercizio e altro)</t>
  </si>
  <si>
    <t>Tipo di apparecchio 4 in potenza ridotta livello 1</t>
  </si>
  <si>
    <t>Apparecchio tipo 4 in potenza ridotta livello 2</t>
  </si>
  <si>
    <t>Apparecchio tipo 5 piena potenza (comprese perdite di esercizio e altro)</t>
  </si>
  <si>
    <t>Tipo di apparecchio 5 in livello di potenza ridotta 1</t>
  </si>
  <si>
    <t>Tipo di apparecchio 5 in livello di potenza ridotta 2</t>
  </si>
  <si>
    <t>Parametri dei costi di manutenzione:</t>
  </si>
  <si>
    <t>Vita del palo</t>
  </si>
  <si>
    <t>Tipo di apparecchio 1 vita utile</t>
  </si>
  <si>
    <t>Durata utile della sorgente luminosa</t>
  </si>
  <si>
    <t>Costo della sorgente luminosa</t>
  </si>
  <si>
    <t>Costo di sostituzione della sorgente luminosa, comprese tutte le attività e le risorse</t>
  </si>
  <si>
    <t>Vita utile ballast/alimentatore</t>
  </si>
  <si>
    <t>Costo del ballast/dell'alimentatore</t>
  </si>
  <si>
    <t>Costo di sostituzione del ballast/ingranaggio di controllo, inclusi tutti i compiti e le risorse</t>
  </si>
  <si>
    <t>Tipo di apparecchio 2 Vita utile</t>
  </si>
  <si>
    <t>Tipo di apparecchio 3 vita utile</t>
  </si>
  <si>
    <t>Tipo di apparecchio 4 vita utile</t>
  </si>
  <si>
    <t>Tipo di apparecchio 5 Vita utile</t>
  </si>
  <si>
    <t>Altri costi annuali - per sopralluoghi, pulizie e altro (vedi capitolato d'oneri)</t>
  </si>
  <si>
    <t xml:space="preserve"> C. Risultati LCC (per linea di poli e in totale)</t>
  </si>
  <si>
    <t>Costi di investimento (acquisizione e installazione)</t>
  </si>
  <si>
    <t>Costi operativi</t>
  </si>
  <si>
    <t>Costi di manutenzione e servizio</t>
  </si>
  <si>
    <t>Altri costi</t>
  </si>
  <si>
    <t>Costi delle esternalità</t>
  </si>
  <si>
    <t>Costo del ciclo di vita</t>
  </si>
  <si>
    <t>Consumo di energia</t>
  </si>
  <si>
    <t>Emissioni di CO2 eq</t>
  </si>
  <si>
    <t>Costi di investimento totali (acquisizione e installazione)</t>
  </si>
  <si>
    <t>Costi operativi totali</t>
  </si>
  <si>
    <t>Costi totali di manutenzione e assistenza</t>
  </si>
  <si>
    <t>Totale altri costi</t>
  </si>
  <si>
    <t>Costi totali delle esternalità</t>
  </si>
  <si>
    <t>Costo totale del ciclo di vita</t>
  </si>
  <si>
    <t>Consumo totale di energia</t>
  </si>
  <si>
    <t>Emissioni totali di CO2-eq</t>
  </si>
  <si>
    <t>Mix rete elettrica Emissioni di CO2eq</t>
  </si>
  <si>
    <t>Tipo di installazione</t>
  </si>
  <si>
    <t>Elenco dei paesi</t>
  </si>
  <si>
    <t>Elenco delle valute</t>
  </si>
  <si>
    <t>[CLICCA PER SCEGLIERE]</t>
  </si>
  <si>
    <t>Illuminazione stradale</t>
  </si>
  <si>
    <t>Belgio</t>
  </si>
  <si>
    <t>Segnale stradale luminoso</t>
  </si>
  <si>
    <t>Croazia</t>
  </si>
  <si>
    <t>Cipro</t>
  </si>
  <si>
    <t>Opzioni di consumo energetico</t>
  </si>
  <si>
    <t>Repubblica Ceca</t>
  </si>
  <si>
    <t>Danimarca</t>
  </si>
  <si>
    <t>Finlandia</t>
  </si>
  <si>
    <t>Calcoli dello strumento</t>
  </si>
  <si>
    <t>Francia</t>
  </si>
  <si>
    <t>Germania</t>
  </si>
  <si>
    <t>Grecia</t>
  </si>
  <si>
    <t>Opzioni per i costi di manutenzione</t>
  </si>
  <si>
    <t>Ungheria</t>
  </si>
  <si>
    <t>Irlanda</t>
  </si>
  <si>
    <t>Italia</t>
  </si>
  <si>
    <t>I dati dell'Autorità forniti qui</t>
  </si>
  <si>
    <t>Lettonia</t>
  </si>
  <si>
    <t>Costi previsti nelle offerte degli offerenti</t>
  </si>
  <si>
    <t>Lituania</t>
  </si>
  <si>
    <t>Lussemburgo</t>
  </si>
  <si>
    <t>Olanda</t>
  </si>
  <si>
    <t>Polonia</t>
  </si>
  <si>
    <t>Portogallo</t>
  </si>
  <si>
    <t>Slovacchia</t>
  </si>
  <si>
    <t>Spagna</t>
  </si>
  <si>
    <t>Svezia</t>
  </si>
  <si>
    <t>Regno Unito</t>
  </si>
  <si>
    <t>Fonte: set di dati Thinkstep AG Environmental Footprint - EF_Climate Change factor dai risultati LCIA per il mix di rete elettrica di ciascun paese 1kV-60kV; AC, mix tecnologico; mix di consumo, al consumatore; 1kV - 60kV - sviluppato nell'ambito della fase pilota dell'impronta ambientale della Commissione (2013-2018) e recuperato il 3 luglio 2019. La validità dei dati è fino a dicembre 2020.</t>
  </si>
  <si>
    <t>Introduzione</t>
  </si>
  <si>
    <t>Scopo dello strumento</t>
  </si>
  <si>
    <r>
      <t xml:space="preserve"> Questo strumento è stato progettato per valutare i costi del ciclo di vita dei seguenti tipi di prodotti, come definiti nei criteri GPP dell'UE:
-</t>
    </r>
    <r>
      <rPr>
        <b/>
        <sz val="11"/>
        <rFont val="Arial"/>
        <family val="2"/>
      </rPr>
      <t>Illuminazione stradale</t>
    </r>
    <r>
      <rPr>
        <sz val="11"/>
        <rFont val="Arial"/>
        <family val="2"/>
      </rPr>
      <t xml:space="preserve"> in accordo con la EN13201, ovvero impianti di illuminazione fissi per fornire una buona visibilità agli utenti delle aree di traffico pubblico esterne utilizzate da veicoli, biciclette e pedoni durante le ore di buio per la sicurezza del traffico, il flusso del traffico e la pubblica sicurezza. 
</t>
    </r>
    <r>
      <rPr>
        <b/>
        <sz val="11"/>
        <rFont val="Arial"/>
        <family val="2"/>
      </rPr>
      <t>-Segnali stradali luminosi</t>
    </r>
    <r>
      <rPr>
        <sz val="11"/>
        <rFont val="Arial"/>
        <family val="2"/>
      </rPr>
      <t xml:space="preserve"> in linea con la EN 12368, ovvero luci di segnalazioni fissi rossi, gialli e verdi per il traffico stradale con tondi da 200 mm e 300 mm.
</t>
    </r>
    <r>
      <rPr>
        <sz val="11"/>
        <color rgb="FFC00000"/>
        <rFont val="Arial"/>
        <family val="2"/>
      </rPr>
      <t>Non sono coperte altre tipologie di impianti di illuminazione per esterni (per gallerie, parcheggi, ecc.)</t>
    </r>
    <r>
      <rPr>
        <sz val="11"/>
        <rFont val="Arial"/>
        <family val="2"/>
      </rPr>
      <t xml:space="preserve">, anche se lo strumento potrebbe essere ancora utilizzato per loro con alcune modifiche quando necessario.
</t>
    </r>
    <r>
      <rPr>
        <i/>
        <sz val="11"/>
        <rFont val="Arial"/>
        <family val="2"/>
      </rPr>
      <t xml:space="preserve"> Lo strumento è stato programmato per Microsoft Office 2010 ed è compatibile con LibreOffice 6.</t>
    </r>
  </si>
  <si>
    <t>Struttura dello strumento</t>
  </si>
  <si>
    <t xml:space="preserve">Lo strumento contiene sette schede o fogli:
</t>
  </si>
  <si>
    <r>
      <t>1)</t>
    </r>
    <r>
      <rPr>
        <b/>
        <sz val="11"/>
        <rFont val="Arial"/>
        <family val="2"/>
      </rPr>
      <t xml:space="preserve"> Introduzione</t>
    </r>
    <r>
      <rPr>
        <sz val="11"/>
        <rFont val="Arial"/>
        <family val="2"/>
        <charset val="1"/>
      </rPr>
      <t>, che delinea brevemente il contenuto dello strumento.</t>
    </r>
  </si>
  <si>
    <r>
      <t>2)</t>
    </r>
    <r>
      <rPr>
        <b/>
        <sz val="11"/>
        <rFont val="Arial"/>
        <family val="2"/>
      </rPr>
      <t xml:space="preserve"> Input e risultati LCC </t>
    </r>
    <r>
      <rPr>
        <sz val="11"/>
        <rFont val="Arial"/>
        <family val="2"/>
      </rPr>
      <t xml:space="preserve">dove vengono compilati i parametri e le informazioni LCC e presentati i risultati. In questa scheda le amministrazioni aggiudicatrici devono fornire i parametri di base per i calcoli (durata del contratto, periodo di valutazione, tasso di sconto, ecc.), i dati degli offerenti vengono integrati automaticamente dal "Foglio di risposta dell'offerente" (vedi sotto) e viene presentato LCC per ogni installazione o prodotto offerto. Se si modifica questa scheda nascondendo i parametri di costo che non sono rilevanti per il contratto specifico, è necessario nascondere anche le righe e le colonne pertinenti nel foglio di risposta dell'offerente per garantire la coerenza. Quando si immettono i costi, l'IVA non deve essere inclusa.
 </t>
    </r>
  </si>
  <si>
    <r>
      <t xml:space="preserve">3) </t>
    </r>
    <r>
      <rPr>
        <b/>
        <sz val="11"/>
        <color theme="1"/>
        <rFont val="Arial"/>
        <family val="2"/>
      </rPr>
      <t>Foglio di risposta dell'offerente</t>
    </r>
    <r>
      <rPr>
        <sz val="11"/>
        <color theme="1"/>
        <rFont val="Arial"/>
        <family val="2"/>
        <charset val="1"/>
      </rPr>
      <t xml:space="preserve">, dove gli offerenti forniscono, in modo standard, i dati necessari per calcolare i costi del ciclo di vita delle loro offerte. Le informazioni fornite in questa scheda vengono importate automaticamente nella scheda "Input e risultati LCC" per il calcolo dei costi del ciclo di vita. Quando si immettono i costi, l'IVA non deve essere inclusa.
</t>
    </r>
  </si>
  <si>
    <r>
      <t xml:space="preserve">4) </t>
    </r>
    <r>
      <rPr>
        <b/>
        <sz val="11"/>
        <rFont val="Arial"/>
        <family val="2"/>
      </rPr>
      <t>Risultati grafici</t>
    </r>
    <r>
      <rPr>
        <sz val="11"/>
        <rFont val="Arial"/>
        <family val="2"/>
      </rPr>
      <t xml:space="preserve">, questa scheda fornisce una rappresentazione grafica dei risultati LCC sotto forma di un grafico a barre che mostra il contributo di ciascuna categoria di costo al totale LCC di ciascun palo. Se vuoi confrontare visivamente diverse offerte, dovrai inserire i risultati di ciascuna di esse in una colonna diversa per avere un output grafico delle diverse offerte.
</t>
    </r>
  </si>
  <si>
    <r>
      <t>5)</t>
    </r>
    <r>
      <rPr>
        <b/>
        <sz val="11"/>
        <rFont val="Arial"/>
        <family val="2"/>
      </rPr>
      <t xml:space="preserve"> Definizioni e formule</t>
    </r>
    <r>
      <rPr>
        <sz val="11"/>
        <rFont val="Arial"/>
        <family val="2"/>
      </rPr>
      <t xml:space="preserve">, questo foglio fornisce definizioni chiare per ogni parametro e formula utilizzati nello strumento. Le amministrazioni aggiudicatrici dovranno assicurarsi di specificare nei documenti di gara gli standard e il formato dei dati per garantire la coerenza tra le offerte (soprattutto in relazione al consumo energetico e alla durabilità per il calcolo dei costi operativi e di manutenzione).
</t>
    </r>
  </si>
  <si>
    <r>
      <t xml:space="preserve">6) </t>
    </r>
    <r>
      <rPr>
        <b/>
        <sz val="11"/>
        <color theme="1"/>
        <rFont val="Arial"/>
        <family val="2"/>
      </rPr>
      <t>Dati di riferimento</t>
    </r>
    <r>
      <rPr>
        <sz val="11"/>
        <color theme="1"/>
        <rFont val="Arial"/>
        <family val="2"/>
      </rPr>
      <t>, contiene i set di dati utilizzati per alcuni calcoli. Include la valuta e le emissioni di CO2-eq del mix elettrico nazionale per i paesi dell'UE, nonché il testo per i menu a tendina.</t>
    </r>
  </si>
  <si>
    <r>
      <t xml:space="preserve">7) </t>
    </r>
    <r>
      <rPr>
        <b/>
        <sz val="11"/>
        <color theme="1"/>
        <rFont val="Arial"/>
        <family val="2"/>
      </rPr>
      <t>Calcoli,</t>
    </r>
    <r>
      <rPr>
        <sz val="11"/>
        <color theme="1"/>
        <rFont val="Arial"/>
        <family val="2"/>
        <charset val="1"/>
      </rPr>
      <t xml:space="preserve"> questa scheda mostra i calcoli necessari per trasformare tutti i costi presenti e futuri in valore attuale netto.
</t>
    </r>
  </si>
  <si>
    <r>
      <t xml:space="preserve">Suggeriamo di lasciare tutte le schede visibili per garantire la trasparenza. Ma se in una gara d'appalto vuoi nasconderne alcuni, proteggili prima per evitare modifiche (vedi come sotto) e nasconderli in seguito:
  - In Microsoft Office, seleziona il foglio che desideri nascondere e vai in alto </t>
    </r>
    <r>
      <rPr>
        <i/>
        <sz val="11"/>
        <color rgb="FF1D9E9E"/>
        <rFont val="Arial"/>
        <family val="2"/>
      </rPr>
      <t>Menu / Formato / Foglio / Nascondi</t>
    </r>
    <r>
      <rPr>
        <sz val="11"/>
        <color rgb="FF1D9E9E"/>
        <rFont val="Arial"/>
        <family val="2"/>
      </rPr>
      <t xml:space="preserve">.
  - In LibreOffice, selezionando il foglio che vuoi nascondere e vai in alto </t>
    </r>
    <r>
      <rPr>
        <i/>
        <sz val="11"/>
        <color rgb="FF1D9E9E"/>
        <rFont val="Arial"/>
        <family val="2"/>
      </rPr>
      <t>Menu / Foglio / Nascondi</t>
    </r>
    <r>
      <rPr>
        <sz val="11"/>
        <color rgb="FF1D9E9E"/>
        <rFont val="Arial"/>
        <family val="2"/>
      </rPr>
      <t xml:space="preserve">.
Per visualizzarli fai lo stesso ma fai clic su </t>
    </r>
    <r>
      <rPr>
        <i/>
        <sz val="11"/>
        <color rgb="FF1D9E9E"/>
        <rFont val="Arial"/>
        <family val="2"/>
      </rPr>
      <t>Scopri</t>
    </r>
    <r>
      <rPr>
        <sz val="11"/>
        <color rgb="FF1D9E9E"/>
        <rFont val="Arial"/>
        <family val="2"/>
      </rPr>
      <t xml:space="preserve"> e seleziona il foglio che desideri mostrare dall'elenco fornito.</t>
    </r>
  </si>
  <si>
    <t>Come utilizzare lo strumento</t>
  </si>
  <si>
    <t>Nelle diverse schede vengono fornite le spiegazioni dei principali parametri necessari per il calcolo dell'LCC. Ulteriori informazioni sono disponibili nella scheda "Definizioni e formule".Alcuni dei dati si riferiscono ai requisiti e agli standard di gara che dovrebbero essere definiti sulla base dei criteri GPP dell'UE, come spiegato nella Guida per l'utente. Assicurati di farne riferimento nei documenti di gara per garantire l'equa valutazione e la comparabilità dei risultati tra gli offerenti.
Le celle hanno codici colore differenti:</t>
  </si>
  <si>
    <t>Celle da riempire</t>
  </si>
  <si>
    <t>Celle riempite automaticamente con i dati di celle precedentemente riempite</t>
  </si>
  <si>
    <t>Celle da lasciare vuote in base alle selezioni precedenti</t>
  </si>
  <si>
    <r>
      <t xml:space="preserve">Celle con commenti che includono </t>
    </r>
    <r>
      <rPr>
        <b/>
        <sz val="11"/>
        <rFont val="Arial"/>
        <family val="2"/>
      </rPr>
      <t>informazioni pertinenti e dati di riferimento</t>
    </r>
    <r>
      <rPr>
        <sz val="11"/>
        <rFont val="Arial"/>
        <family val="2"/>
        <charset val="1"/>
      </rPr>
      <t xml:space="preserve"> (passa il mouse sopra per leggerli)</t>
    </r>
  </si>
  <si>
    <r>
      <t>In qualità di</t>
    </r>
    <r>
      <rPr>
        <b/>
        <u/>
        <sz val="11"/>
        <color theme="1"/>
        <rFont val="Arial"/>
        <family val="2"/>
      </rPr>
      <t xml:space="preserve"> AUTORITÀ AGGIUDICATRICE</t>
    </r>
    <r>
      <rPr>
        <sz val="11"/>
        <color theme="1"/>
        <rFont val="Arial"/>
        <family val="2"/>
        <charset val="1"/>
      </rPr>
      <t>, compila solo le celle in b</t>
    </r>
    <r>
      <rPr>
        <b/>
        <sz val="11"/>
        <color theme="1"/>
        <rFont val="Arial"/>
        <family val="2"/>
      </rPr>
      <t>ianco nella sezione A della scheda "Input e risultati LCC"</t>
    </r>
    <r>
      <rPr>
        <sz val="11"/>
        <color theme="1"/>
        <rFont val="Arial"/>
        <family val="2"/>
        <charset val="1"/>
      </rPr>
      <t xml:space="preserve">. Le celle in </t>
    </r>
    <r>
      <rPr>
        <b/>
        <sz val="11"/>
        <color theme="1"/>
        <rFont val="Arial"/>
        <family val="2"/>
      </rPr>
      <t>grigio</t>
    </r>
    <r>
      <rPr>
        <sz val="11"/>
        <color theme="1"/>
        <rFont val="Arial"/>
        <family val="2"/>
        <charset val="1"/>
      </rPr>
      <t xml:space="preserve"> vengono completate o oscurate automaticamente in base alle informazioni di altre celle e schede.</t>
    </r>
    <r>
      <rPr>
        <b/>
        <sz val="11"/>
        <color theme="1"/>
        <rFont val="Arial"/>
        <family val="2"/>
      </rPr>
      <t xml:space="preserve"> È importante non eliminare celle o schede.</t>
    </r>
    <r>
      <rPr>
        <sz val="11"/>
        <color theme="1"/>
        <rFont val="Arial"/>
        <family val="2"/>
        <charset val="1"/>
      </rPr>
      <t xml:space="preserve"> Se vuoi eliminare alcuni parametri, nascondili invece, utilizzando il [+] sul margine in alto a sinistra. Ricorda che, per alcuni parametri, potresti non avere le informazioni e dovrai richiederle ad altri reparti della tua organizzazione o ad altri enti pubblici.
Se il contratto comprende istallazioni da valutare con periodi di valutazione diversi a causa di una diversa frequenza di ristrutturazione, deve essere fornito uno strumento diverso per ogni caso.
Prima di rilasciare lo strumento come parte dei documenti di gara, proteggere tutti i fogli tranne il "Foglio di risposta degli offerenti" per consentire agli offerenti di fornire i propri dati ma evitare possibili modifiche indesiderate negli altri fogli.</t>
    </r>
    <r>
      <rPr>
        <sz val="11"/>
        <color rgb="FF1D9E9E"/>
        <rFont val="Arial"/>
        <family val="2"/>
      </rPr>
      <t xml:space="preserve"> Per proteggerli, seleziona un foglio alla volta e vai in alto </t>
    </r>
    <r>
      <rPr>
        <i/>
        <sz val="11"/>
        <color rgb="FF1D9E9E"/>
        <rFont val="Arial"/>
        <family val="2"/>
      </rPr>
      <t>Menu / Strumenti / Protezione / Proteggi foglio</t>
    </r>
    <r>
      <rPr>
        <sz val="11"/>
        <color rgb="FF1D9E9E"/>
        <rFont val="Arial"/>
        <family val="2"/>
      </rPr>
      <t xml:space="preserve"> e inserisci una password a tua scelta per proteggere il foglio.
</t>
    </r>
  </si>
  <si>
    <r>
      <t xml:space="preserve">In qualità di </t>
    </r>
    <r>
      <rPr>
        <b/>
        <u/>
        <sz val="11"/>
        <rFont val="Arial"/>
        <family val="2"/>
      </rPr>
      <t>OFFERENTE,</t>
    </r>
    <r>
      <rPr>
        <sz val="11"/>
        <rFont val="Arial"/>
        <family val="2"/>
      </rPr>
      <t xml:space="preserve"> compila solo le </t>
    </r>
    <r>
      <rPr>
        <b/>
        <sz val="11"/>
        <rFont val="Arial"/>
        <family val="2"/>
      </rPr>
      <t xml:space="preserve">celle in bianco nel "Foglio di risposta dell'offerente" </t>
    </r>
    <r>
      <rPr>
        <sz val="11"/>
        <rFont val="Arial"/>
        <family val="2"/>
      </rPr>
      <t xml:space="preserve">(che vengono copiate automaticamente nella sezione B della scheda "Input e risultati LCC") e proteggi il foglio per evitare modifiche indesiderate da parte dell'amministrazione aggiudicatrice </t>
    </r>
    <r>
      <rPr>
        <sz val="11"/>
        <color rgb="FF1D9E9E"/>
        <rFont val="Arial"/>
        <family val="2"/>
      </rPr>
      <t xml:space="preserve">Per fare ciò, seleziona il foglio e vai in alto </t>
    </r>
    <r>
      <rPr>
        <i/>
        <sz val="11"/>
        <color rgb="FF1D9E9E"/>
        <rFont val="Arial"/>
        <family val="2"/>
      </rPr>
      <t>Menu / Strumenti / Protezione / Proteggi foglio</t>
    </r>
    <r>
      <rPr>
        <sz val="11"/>
        <color rgb="FF1D9E9E"/>
        <rFont val="Arial"/>
        <family val="2"/>
      </rPr>
      <t xml:space="preserve"> e inserisci una password a tua scelta per proteggere il foglio. </t>
    </r>
  </si>
  <si>
    <t>Per ulteriori informazioni su come utilizzare lo strumento e sui passaggi da seguire per compilarlo durante un processo di approvvigionamento, scaricare la Guida per l'utente allo strumento di determinazione dei costi del ciclo di vita per gli appalti pubblici verdi di apparecchiature per la riproduzione di immagini qui:</t>
  </si>
  <si>
    <t>https://ec.europa.eu/environment/gpp/lcc.htm</t>
  </si>
  <si>
    <r>
      <t xml:space="preserve">EC GPP Helpdesk
</t>
    </r>
    <r>
      <rPr>
        <sz val="11"/>
        <rFont val="Arial"/>
        <family val="2"/>
        <charset val="1"/>
      </rPr>
      <t xml:space="preserve">
Per qualsiasi domanda sullo strumento LCC, contattare l'Helpdesk per gli appalti pubblici verdi della Commissione europea. Maggiori informazioni su:</t>
    </r>
  </si>
  <si>
    <t>Foglio di risposta dell'offerente</t>
  </si>
  <si>
    <t>Descrizione installazioni</t>
  </si>
  <si>
    <t>Riferimento dell'impianto nella gara:</t>
  </si>
  <si>
    <t>Numero di pali nell'impianto (se definito dal capitolato d'oneri):</t>
  </si>
  <si>
    <t>Nome identificativo dell'offerente:</t>
  </si>
  <si>
    <t>Dati per valutare l'offerta economica basata su LCC ed essere ammessi all'aggiudicazione dell'appalto</t>
  </si>
  <si>
    <t>Indice di consumo energetico annuo (AECI):</t>
  </si>
  <si>
    <t>Informazioni sui pali:</t>
  </si>
  <si>
    <t>Numero di pali</t>
  </si>
  <si>
    <t>Costo palo</t>
  </si>
  <si>
    <t>Durata del palo</t>
  </si>
  <si>
    <t>Informazioni sugli apparecchi e i suoi componenti:</t>
  </si>
  <si>
    <t>Vita utile dell'apparecchio</t>
  </si>
  <si>
    <t>Costo della ballast/dell'alimentatore</t>
  </si>
  <si>
    <t>Costo di sostituzione del ballast/alimentatore, inclusi tutti i compiti e le risorse</t>
  </si>
  <si>
    <t>Informazioni sui dispositivi di controllo e misurazione esterni:</t>
  </si>
  <si>
    <t>Altri costi di servizio:</t>
  </si>
  <si>
    <t>Altri costi annuali - per sopralluoghi e altro (vedi capitolato d'oneri)</t>
  </si>
  <si>
    <t>Dati di riferimento</t>
  </si>
  <si>
    <t>Definizioni e formule</t>
  </si>
  <si>
    <t>Elemento utensile</t>
  </si>
  <si>
    <t>Descrizione</t>
  </si>
  <si>
    <t>Dati forniti dall'amministrazione aggiudicatrice: parametri comuni per il calcolo dei costi del ciclo di vita</t>
  </si>
  <si>
    <t>Menu a tendina per selezionare il tipo di installazione che verrà valutata nello strumento, illuminazione stradale o segnaletica stradale. Lo strumento può essere utilizzato per più installazioni purché i parametri di base siano gli stessi. Se sono diversi, devono essere forniti strumenti diversi per ciascuna installazione e parametri di base.</t>
  </si>
  <si>
    <t>Riferimento dell'impianto (e linea del palo se pertinente)</t>
  </si>
  <si>
    <t>Identificativo di ogni impianto contenuto nei documenti di gara e valutato con lo strumento (es. via A, via B, ecc.). Se l'installazione ha diversi tipi di pali con diversi tipi di apparecchi di illuminazione, fare riferimento a ciascun tipo di palo in una colonna diversa (ad es. strada A-linea alta del palo, strada A-linea bassa del palo) poiché lo strumento elabora le informazioni per tipo di palo.</t>
  </si>
  <si>
    <t xml:space="preserve"> Numero di pali nell'impianto come definito nei documenti di gara. Questo vale per i progetti di retrofitting che non prevedono la ridistribuzione dei pali. Questo campo deve essere lasciato vuoto se il contratto riguarda la progettazione dell'intera installazione, compreso il posizionamento dei pali, poiché il numero di pali sarà proposto dagli offerenti nelle loro offerte.</t>
  </si>
  <si>
    <t xml:space="preserve"> Menu a tendina per selezionare il Paese per fornire automaticamente la valuta e per ottenere le emissioni medie di CO2 del mix elettrico nazionale (sulla base dei dati inclusi nella scheda Dati di Riferimento).</t>
  </si>
  <si>
    <t xml:space="preserve"> Fornito automaticamente in base al paese.</t>
  </si>
  <si>
    <t>Numero di anni in cui calcolare e confrontare i costi del ciclo di vita di diverse soluzioni. In generale, dovrebbe essere equivalente alla durata dell'apparecchio di illuminazione con la durata più lunga. Una durata o un periodo di valutazione più breve danno maggiore peso al prezzo di acquisto, mentre un periodo più lungo conferisce maggiore rilevanza ai costi operativi e di manutenzione. Come riferimento, una durata di 30 anni è pratica comune per gli apparecchi di illuminazione secondo la "Commissione europea DG TREN. Studi preparatori per i requisiti di progettazione ecocompatibile degli EuP. Lotto 9 Illuminazione pubblica stradale. Rapporto finale. 2007". Per i segnali stradali, definire un periodo di valutazione basato sulla durata media di tali installazioni nella propria autorità o regione.</t>
  </si>
  <si>
    <t>Tasso di sconto</t>
  </si>
  <si>
    <r>
      <t xml:space="preserve"> Il tasso di sconto viene utilizzato per calcolare il valore attuale dei costi futuri. Come riferimento, un tasso di sconto</t>
    </r>
    <r>
      <rPr>
        <sz val="11"/>
        <rFont val="Arial"/>
        <family val="2"/>
      </rPr>
      <t xml:space="preserve">del 2% </t>
    </r>
    <r>
      <rPr>
        <sz val="11"/>
        <rFont val="Arial"/>
        <family val="2"/>
        <charset val="1"/>
      </rPr>
      <t>può essere utilizzato sulla base di "Commissione europea DG TREN. Studi preparatori per i requisiti di progettazione ecocompatibile degli EuP. Lotto 9 Illuminazione pubblica pubblica. Rapporto finale. 2007". In alternativa, la direzione generale della Politica regionale e urbana della Commissione europea raccomanda di utilizzare, come regola generale, un tasso di sconto sociale del 5 % come parametro di riferimento negli Stati membri della coesione e del 3 % negli altri Stati membri. Per un calcolo più semplice, imposta il tasso di sconto su 0.</t>
    </r>
  </si>
  <si>
    <t xml:space="preserve"> Costo della tua fornitura di energia elettrica, tutte le tasse e le commissioni incluse (valuta/kWh). Serve per calcolare i costi di esercizio legati al consumo energetico dell'impianto di illuminazione o della segnaletica stradale.</t>
  </si>
  <si>
    <t>Aumento annuale del prezzo dell'energia elettrica</t>
  </si>
  <si>
    <r>
      <t>Aumento medio del prezzo dell'elettricità nel tuo paese o autorità. Dovrebbe includere tutte le tasse e le commissioni non recuperabili ed essere adeguato per eliminare l'effetto dell'inflazione. Per i dati nazionali è possibile rivedere i dati statistici ufficiali (disponibili ad esempio in Eurostat -</t>
    </r>
    <r>
      <rPr>
        <i/>
        <sz val="11"/>
        <rFont val="Arial"/>
        <family val="2"/>
      </rPr>
      <t>Database per Tema/Ambiente ed Energia/Energia (nrg)/Statistiche sull'energia - prezzi del gas naturale e dell'elettricità (nrg_price)/Prezzo dell'elettricità per i consumatori non domestici (nrg_pc_205)</t>
    </r>
    <r>
      <rPr>
        <sz val="11"/>
        <rFont val="Arial"/>
        <family val="2"/>
      </rPr>
      <t xml:space="preserve"> ; per la cifra della propria organizzazione, è possibile consultare le bollette elettriche precedenti, ad esempio degli ultimi 5 anni, e adeguarle per eliminare l'effetto dell'inflazione. Per un calcolo più semplice, impostare l'aumento annuale del prezzo dell'elettricità su 0.</t>
    </r>
  </si>
  <si>
    <t>Consumo energetico</t>
  </si>
  <si>
    <r>
      <t>Menu a tendina per selezionare come verrà calcolato il consumo di energia durante il periodo di valutazione, che influenza le informazioni che gli offerenti devono fornire per calcolarlo. Questo può essere basato su: 1) O l'indice di consumo energetico annuale (AECI in kWh/m</t>
    </r>
    <r>
      <rPr>
        <vertAlign val="superscript"/>
        <sz val="11"/>
        <rFont val="Arial"/>
        <family val="2"/>
      </rPr>
      <t>2</t>
    </r>
    <r>
      <rPr>
        <sz val="11"/>
        <rFont val="Arial"/>
        <family val="2"/>
      </rPr>
      <t>.anno) dell'impianto di illuminazione stradale, se previsto nei documenti di gara in linea con i Criteri EU GPP. L'AECI moltiplicato per l'area da illuminare fornirà il consumo energetico annuo dell'impianto. 2) Oppure in base alle ore di funzionamento annuali definite dall'autorità e alla potenza degli apparecchi proposti dagli offerenti. La moltiplicazione di entrambi i parametri fornirà il consumo energetico annuo dell'impianto. Questa opzione deve essere selezionata per i segnali stradali poiché l'AECI si applica solo all'illuminazione stradale.</t>
    </r>
  </si>
  <si>
    <t>Area che deve essere illuminata dall'impianto</t>
  </si>
  <si>
    <r>
      <t>Zona (in m</t>
    </r>
    <r>
      <rPr>
        <vertAlign val="superscript"/>
        <sz val="11"/>
        <rFont val="Arial"/>
        <family val="2"/>
      </rPr>
      <t>2</t>
    </r>
    <r>
      <rPr>
        <sz val="11"/>
        <rFont val="Arial"/>
        <family val="2"/>
      </rPr>
      <t xml:space="preserve"> ) per cui il sistema di illuminazione stradale deve fornire l'illuminazione. Ciò è richiesto solo per calcolare i costi di esercizio degli impianti di illuminazione stradale quando gli offerenti sono tenuti a calcolare l'indice di consumo energetico annuale (AECI) dell'impianto, in linea con i criteri GPP dell'UE.</t>
    </r>
  </si>
  <si>
    <t>Ore di funzionamento degli apparecchi a piena potenza</t>
  </si>
  <si>
    <t xml:space="preserve"> Ore all'anno di funzionamento del sistema di illuminazione o dei segnali stradali a piena potenza.</t>
  </si>
  <si>
    <t>Ore di funzionamento degli apparecchi con livelli di potenza ridotti (1 e 2)</t>
  </si>
  <si>
    <t>Ore all'anno di funzionamento del sistema di illuminazione o dei segnali stradali in modalità a potenza ridotta a causa dell'uso di dimmer o altri sistemi di controllo. Nello strumento sono consentite al massimo due diverse modalità di potenza ridotta.</t>
  </si>
  <si>
    <t>Costi di manutenzione</t>
  </si>
  <si>
    <t>Menu a tendina per selezionare come verranno calcolati i costi di manutenzione nello strumento. Sono disponibili due opzioni: 1) Sulla base dei dati dell'amministrazione aggiudicatrice se la manutenzione è eseguita da personale e risorse proprie o se gestita in un contratto diverso. 2) Sulla base dei dati forniti dagli offerenti. Ciò è rilevante se le attività di manutenzione saranno svolte dall'appaltatore stesso o se nell'appalto sono previste innovazioni che potrebbero ridurre i costi di manutenzione (sostanzialmente in termini di tempo necessario per le sostituzioni) e quindi si preferisce una stima da parte degli offerenti. In questi casi, le amministrazioni aggiudicatrici dovrebbero specificare chiaramente che nei documenti di gara, compreso come devono essere calcolati tali costi e quali parametri comuni devono essere utilizzati (come il costo orario del lavoro) e gli offerenti devono specificare nelle loro offerte come sono state calcolate le stime per assicurarne la correttezza.</t>
  </si>
  <si>
    <t>Le tariffe medie dei costi di manutenzione dell'autorità</t>
  </si>
  <si>
    <t>Costi per la sostituzione di apparecchi di illuminazione, sorgenti luminose, ballast e altri costi di manutenzione annuali a carico della stazione appaltante, sia con proprio personale che tramite diverso contratto di manutenzione. Questi dovrebbero includere i costi di manodopera e attrezzature -strumenti e macchinari-, ma non dovrebbero includere i costi delle parti sostituite stesse (apparecchi, sorgenti luminose o ballast) poiché dipenderanno dalle offerte degli offerenti. Questi parametri di costo dovrebbero essere lasciati vuoti se i costi di manutenzione fanno parte delle offerte degli offerenti o se, come spiegato sopra, le offerte potrebbero includere innovazioni che incidono sui costi di manutenzione e quindi le amministrazioni aggiudicatrici preferiscono richiedere agli offerenti di fornire un preventivo in base a quali costi di manutenzione saranno essere valutati invece di utilizzare i propri dati.</t>
  </si>
  <si>
    <t>Altri costi a carico dell'autorità:</t>
  </si>
  <si>
    <t xml:space="preserve"> Costi sostenuti all'inizio del contratto dall'autorità indipendente dalle offerte e non inclusi nelle precedenti categorie di costo (es. formazione del personale, configurazioni, ecc.).</t>
  </si>
  <si>
    <t xml:space="preserve"> Spese a carico dell'amministrazione (se non comprese nelle offerte degli offerenti) per assicurazioni, tasse e altri oneri connessi all'acquisto e all'utilizzo degli impianti di illuminazione stradale e semaforica (IVA esclusa in quanto le gare vanno valutate al netto dell'IVA).</t>
  </si>
  <si>
    <t>Costi stimati sostenuti tramite una terza parte (di solito un istituto finanziario) per finanziare l'appalto.</t>
  </si>
  <si>
    <t xml:space="preserve"> Costi sostenuti annualmente dall'autorità indipendente dalle offerte e non inclusi nelle precedenti categorie di costi (ad es. corsi di formazione regolari, ecc.).</t>
  </si>
  <si>
    <t>Parametri di base per la considerazione delle esternalità ambientali (costi di esternalità):</t>
  </si>
  <si>
    <r>
      <t>Emissioni di CO</t>
    </r>
    <r>
      <rPr>
        <vertAlign val="subscript"/>
        <sz val="11"/>
        <rFont val="Arial"/>
        <family val="2"/>
      </rPr>
      <t>2-eq</t>
    </r>
    <r>
      <rPr>
        <sz val="11"/>
        <rFont val="Arial"/>
        <family val="2"/>
        <charset val="1"/>
      </rPr>
      <t xml:space="preserve"> del mix elettrico nazionale</t>
    </r>
  </si>
  <si>
    <r>
      <t>Fattore di emissione del mix elettrico nazionale (in kg CO</t>
    </r>
    <r>
      <rPr>
        <sz val="8"/>
        <rFont val="Arial"/>
        <family val="2"/>
      </rPr>
      <t>2-eq</t>
    </r>
    <r>
      <rPr>
        <sz val="11"/>
        <rFont val="Arial"/>
        <family val="2"/>
      </rPr>
      <t>/kWh) forniti automaticamente in base al paese selezionato. Viene utilizzato per calcolare l'impatto climatico o l'esternalità (CO totale</t>
    </r>
    <r>
      <rPr>
        <vertAlign val="subscript"/>
        <sz val="11"/>
        <rFont val="Arial"/>
        <family val="2"/>
      </rPr>
      <t>2-eq</t>
    </r>
    <r>
      <rPr>
        <sz val="11"/>
        <rFont val="Arial"/>
        <family val="2"/>
      </rPr>
      <t xml:space="preserve"> emissioni) dovute al consumo di energia elettrica degli impianti. La fonte sono i set di dati sull'impronta ambientale di Thinkstep AG, vale a dire il fattore EF_Climate Change dai risultati LCIA per il mix di rete elettrica di ciascun paese 1kV-60kV; AC, mix tecnologico; mix di consumo, al consumatore; 1kV - 60kV- sviluppato nell'ambito della fase pilota dell'impronta ambientale della Commissione (2013-2018). La validità dei dati è fino a dicembre 2020.</t>
    </r>
  </si>
  <si>
    <r>
      <t>Emissioni di CO</t>
    </r>
    <r>
      <rPr>
        <vertAlign val="subscript"/>
        <sz val="11"/>
        <rFont val="Arial"/>
        <family val="2"/>
      </rPr>
      <t>2 eq</t>
    </r>
    <r>
      <rPr>
        <sz val="11"/>
        <rFont val="Arial"/>
        <family val="2"/>
        <charset val="1"/>
      </rPr>
      <t xml:space="preserve"> del tuo contratto di elettricità</t>
    </r>
  </si>
  <si>
    <r>
      <t>Fattore di emissione della propria fornitura di energia elettrica (in Kg CO</t>
    </r>
    <r>
      <rPr>
        <sz val="8"/>
        <rFont val="Arial"/>
        <family val="2"/>
        <charset val="1"/>
      </rPr>
      <t>2-eq</t>
    </r>
    <r>
      <rPr>
        <sz val="11"/>
        <rFont val="Arial"/>
        <family val="2"/>
        <charset val="1"/>
      </rPr>
      <t xml:space="preserve"> /kWh). Se specificati, verranno utilizzati al posto del mix nazionale per calcolare le esternalità climatiche associate ai consumi energetici degli impianti.</t>
    </r>
  </si>
  <si>
    <r>
      <rPr>
        <sz val="11"/>
        <rFont val="Arial"/>
        <family val="2"/>
        <charset val="1"/>
      </rPr>
      <t>Costo di CO</t>
    </r>
    <r>
      <rPr>
        <sz val="8"/>
        <rFont val="Arial"/>
        <family val="2"/>
        <charset val="1"/>
      </rPr>
      <t>2-eq</t>
    </r>
  </si>
  <si>
    <r>
      <t>Fattore per monetizzare, cioè per trasformare l'esternalità climatica (CO</t>
    </r>
    <r>
      <rPr>
        <sz val="8"/>
        <rFont val="Arial"/>
        <family val="2"/>
      </rPr>
      <t>2-eq</t>
    </r>
    <r>
      <rPr>
        <sz val="11"/>
        <rFont val="Arial"/>
        <family val="2"/>
      </rPr>
      <t>emissioni) in costo. A livello UE, una relazione per la DG Trasporti sull'"Aggiornamento del Manuale sui costi esterni dei trasporti" di Ricardo-AEA del 2014, propone un valore centrale di 90 EUR/tonnellata (a prezzi 2010) da un range compreso tra 48 -168 euro. In alcuni paesi, il governo potrebbe fornire altre cifre. Specificare i costi per l'esternalità del cambiamento climatico assicurandosi che la cifra utilizzata sia in linea con i requisiti definiti nell'articolo 68.2 della Direttiva 2014/24/UE. Lo strumento propone di utilizzare come riferimento i 90 EUR/ton (adeguati ai prezzi correnti e alla valuta nazionale se applicabile).</t>
    </r>
  </si>
  <si>
    <t>Dati forniti dagli offerenti attraverso il Foglio di risposta degli offerenti: Informazioni sulla loro offerta</t>
  </si>
  <si>
    <t xml:space="preserve"> Nome identificativo dell'offerente per identificare rapidamente le proposte degli offerenti.</t>
  </si>
  <si>
    <t>Numero di pali inclusi nella proposta. Va lasciato vuoto se il numero è stato precedentemente definito dall'amministrazione aggiudicatrice.</t>
  </si>
  <si>
    <t xml:space="preserve"> Costo del palo - comprensivo di fondazione ed elementi di ancoraggio. Dovrebbe essere lasciato vuoto se i pali non sono inclusi nei documenti di gara.</t>
  </si>
  <si>
    <t>Costo installazione palo</t>
  </si>
  <si>
    <t xml:space="preserve"> Costo di installazione del palo - inclusi tutti i compiti e le risorse (sia umane che materiali). Dovrebbe essere lasciato vuoto se i pali non sono inclusi nei documenti di gara.</t>
  </si>
  <si>
    <t>Numero di apparecchi per palo</t>
  </si>
  <si>
    <t xml:space="preserve"> Numero di apparecchi della stessa tipologia installati per palo nell'installazione proposta.</t>
  </si>
  <si>
    <t>Costo apparecchio</t>
  </si>
  <si>
    <t xml:space="preserve"> Costo di ogni apparecchio, comprensivo di tutti gli elementi e componenti (sorgenti luminose, ballast, dispositivi di controllo integrati).</t>
  </si>
  <si>
    <t xml:space="preserve"> Costo installazione apparecchio</t>
  </si>
  <si>
    <t xml:space="preserve"> Costo dell'installazione di ogni apparecchio di illuminazione, inclusi tutti i compiti e le risorse necessarie (sia umane che materiali).</t>
  </si>
  <si>
    <t>Costi dei dispositivi di controllo e misurazione esterni</t>
  </si>
  <si>
    <t xml:space="preserve"> Costo di qualsiasi dispositivo esterno di controllo e misurazione non incluso come parte degli apparecchi di illuminazione da fornire nell'impianto come definito nel capitolato d'appalto o proposto dagli offerenti. Il costo deve essere specificato per palo. Se viene utilizzato un sistema centrale, deve essere fornito un valore medio per polo coperto dai documenti di gara e dallo strumento.</t>
  </si>
  <si>
    <t xml:space="preserve"> Costo di installazione dei dispositivi</t>
  </si>
  <si>
    <t xml:space="preserve"> Costo dell'installazione dei dispositivi di controllo e misurazione esterni proposti, inclusi tutti i compiti e le risorse (sia umane che materiali) per la corretta installazione, regolazione e funzionamento dei dispositivi. Il costo deve essere specificato per palo. Se nei documenti di gara sono incluse più linee di poli, fornire un valore medio per palo incluso nei documenti di gara e nello strumento.</t>
  </si>
  <si>
    <t>Costo di altri compiti iniziali che l'appaltatore deve svolgere all'inizio del contratto (ad es. consegna dei componenti, elaborazione del manuale di installazione, formazione del personale dell'autorità, garanzie estese, ecc.). I costi devono essere specificati per palo, quindi fornire un valore medio per palo incluso nei documenti di gara e nello strumento.</t>
  </si>
  <si>
    <t xml:space="preserve"> Indice di Consumo Energetico Annuale (AECI) del progetto di illuminazione stradale secondo la norma EN 13201-5 o equivalente. Deve essere fornito se richiesto nei documenti di gara per gli impianti di illuminazione stradale in linea con i criteri GPP dell'UE. L'AECI non si applica ai segnali stradali. Se l'impianto ha più pali, è necessario prevedere l'AECI per ciascuna linea di palo.</t>
  </si>
  <si>
    <t>Apparecchio a piena potenza</t>
  </si>
  <si>
    <t xml:space="preserve"> Consumo energetico (watt) dell'apparecchio comprese le perdite operative e altri fattori quando utilizzato in modalità a piena potenza.</t>
  </si>
  <si>
    <t>Apparecchio a potenza ridotta</t>
  </si>
  <si>
    <t>Potenza (watt) dell'apparecchio quando si applicano le riduzioni di potenza definite nei documenti di gara o nelle proposte degli offerenti. Se l'esatta potenza ridotta non è nota, si può presumere che corrisponda al livello di riduzione dell'illuminazione equivalente (cioè se il fabbisogno di illuminazione è ridotto al 70%, si può presumere che la potenza sia il 70% della piena potenza). Dovrebbero essere incluse disposizioni per garantire la conformità durante il funzionamento dell'installazione.</t>
  </si>
  <si>
    <t xml:space="preserve"> Durata (in anni) del palo se devono essere proposti dagli offerenti. Dovrebbe essere almeno il minimo richiesto nei documenti di gara.</t>
  </si>
  <si>
    <t xml:space="preserve"> Durata (in anni) di ogni tipo di lampada dichiarata dal produttore. Dovrebbe essere almeno il minimo richiesto nei documenti di gara.</t>
  </si>
  <si>
    <t xml:space="preserve"> Vita utile nominale delle sorgenti luminose (in ore) al termine della quale devono essere sostituite per garantire la minima qualità illuminotecnica dell'impianto. Dovrebbe essere calcolato secondo le norme e gli standard definiti nei documenti di gara. Per le sorgenti luminose a LED, i criteri GPP dell'UE richiedono che la durata utile sia calcolata sulla base degli standard IES LM-80 (dati effettivi) e IES TM-21 (dati proiettati) o metodi di prova equivalenti. Dovrebbe essere almeno il minimo richiesto nei documenti di gara.</t>
  </si>
  <si>
    <t>Costo di tutte le sorgenti luminose dell'apparecchio.</t>
  </si>
  <si>
    <t>Costo di sostituzione della sorgente luminosa</t>
  </si>
  <si>
    <t xml:space="preserve"> Costo di sostituzione di tutte le sorgenti luminose nell'apparecchio di illuminazione, inclusi tutti i compiti e le risorse (sia umane che materiali - strumenti e macchinari-). Se il contratto non prevede lavori di manutenzione ma questo parametro è richiesto, tale costo deve essere basato su una stima. In tal caso, le amministrazioni aggiudicatrici dovrebbero specificare chiaramente che nei documenti di gara (compreso come calcolarli e parametri comuni da utilizzare, come il costo orario del lavoro) e gli offerenti devono specificare in dettaglio come li hanno calcolati per garantirne la correttezza.</t>
  </si>
  <si>
    <t xml:space="preserve"> Durata utile del ballast/alimentatore (in ore) dopo la quale devono essere sostituiti. Dovrebbe essere calcolato secondo le norme e gli standard definiti nei documenti di gara.</t>
  </si>
  <si>
    <t>Costo del ballast/alimentatore</t>
  </si>
  <si>
    <t xml:space="preserve"> Costo di tutti i ballast/alimentatori nell'apparecchio.</t>
  </si>
  <si>
    <t>Costo sostituzione ballast/alimentatore</t>
  </si>
  <si>
    <t>Costo di sostituzione di tutti i ballast/alimentatori nell'apparecchio di illuminazione, inclusi tutti i compiti e le risorse (sia umane che materiali -strumenti e macchinari-). Se il contratto non prevede lavori di manutenzione ma questo parametro è richiesto, tale costo deve essere basato su una stima. In tal caso, le amministrazioni aggiudicatrici dovrebbero specificare chiaramente che nei documenti di gara (incluso come calcolarli e parametri comuni da utilizzare, come il costo orario del lavoro) e gli offerenti devono specificare in dettaglio come li hanno calcolati per garantirne la correttezza. Questo campo deve essere lasciato vuoto se il reattore/alimentatore è integrato nella sorgente luminosa e quindi i loro costi di sostituzione sono parte del costo di sostituzione della sorgente luminosa. Questo dovrebbe essere specificato nell'offerta.</t>
  </si>
  <si>
    <t xml:space="preserve"> Costi di altri compiti annuali che devono essere forniti dagli offerenti inclusi nei documenti di gara. Potrebbero includere ispezioni, pulizie e altri servizi. I costi devono essere specificati per palo, quindi fornire un valore medio di quei costi per palo inclusi nei documenti di gara e nello strumento.</t>
  </si>
  <si>
    <t xml:space="preserve"> Risultati per colonna (polo)</t>
  </si>
  <si>
    <t xml:space="preserve"> I costi di acquisizione e installazione di ciascuna linea di pali si presume avvengano all'inizio del contratto.</t>
  </si>
  <si>
    <t>Costo di investimento = [∑ ((Acquisto apparecchio di illuminazione + Costi di installazione) x  Numero di apparecchi di illuminazione) + (Acquisto dispositivi di controllo esterno + costi di installazione) + (Acquisto pali + Costi di installazione se rilevanti)] x Numero di pali dell'istallazione</t>
  </si>
  <si>
    <t xml:space="preserve"> Costo annuo cumulativo dovuto al consumo energetico di ciascuna linea di pali durante il periodo di valutazione espresso in valore attuale netto.</t>
  </si>
  <si>
    <t>Costi di esercizio = Consumo energetico annuo dell'installazione x Prezzo dell'elettricità x Fattore di valore attuale dell'operazione
Il consumo energetico annuo dell'installazione è:
- valore AECI x area della strada; o
- ∑(∑(potenza degli apparecchi di illuminazione in ciascuna modalità di alimentazione x Tempo di funzionamento in ciascuna modalità di alimentazione) x Numero di apparecchi di illuminazione x Numero di pali dell'installazione) / 1000)</t>
  </si>
  <si>
    <t xml:space="preserve"> Costi annuali cumulativi di manutenzione e servizio per ciascuna linea di poli durante il periodo di valutazione espressi in valore attuale netto.</t>
  </si>
  <si>
    <r>
      <rPr>
        <b/>
        <i/>
        <sz val="11"/>
        <rFont val="Arial"/>
        <family val="2"/>
        <charset val="1"/>
      </rPr>
      <t>Costi di manutenzione e servizi = (Costi di manutenzione annuali in valore attuale + Costi di reinvestimento in valore attuale) x Numero di pali dell'istallazione
dove:
Costi di manutenzione annui in valori attuali  = [</t>
    </r>
    <r>
      <rPr>
        <b/>
        <i/>
        <sz val="11"/>
        <rFont val="Calibri"/>
        <family val="2"/>
      </rPr>
      <t>∑</t>
    </r>
    <r>
      <rPr>
        <b/>
        <i/>
        <sz val="11"/>
        <rFont val="Arial"/>
        <family val="2"/>
        <charset val="1"/>
      </rPr>
      <t xml:space="preserve">((Acquisto sorgente luminosa + Costi di sostituzione per apparecchio di limmuminazione) x Numero di apparecchi di illuminazione x Ore di funzionamento annuali/Durata utile della sorgente luminosa in ore) + </t>
    </r>
    <r>
      <rPr>
        <b/>
        <i/>
        <sz val="11"/>
        <rFont val="Calibri"/>
        <family val="2"/>
      </rPr>
      <t>∑</t>
    </r>
    <r>
      <rPr>
        <b/>
        <i/>
        <sz val="11"/>
        <rFont val="Arial"/>
        <family val="2"/>
        <charset val="1"/>
      </rPr>
      <t xml:space="preserve">((Costi di acquisto del ballast + costi di sostituzione per apparecchio di illuminazione) x Numero di apparecchi di illuminazione x Ore di funzionamento annuale  / Vita utile del ballast in ore) + </t>
    </r>
    <r>
      <rPr>
        <b/>
        <i/>
        <sz val="11"/>
        <rFont val="Calibri"/>
        <family val="2"/>
      </rPr>
      <t>∑</t>
    </r>
    <r>
      <rPr>
        <b/>
        <i/>
        <sz val="11"/>
        <rFont val="Arial"/>
        <family val="2"/>
        <charset val="1"/>
      </rPr>
      <t xml:space="preserve">(Altri costi di manutenzione annuali per apparecchi di illuminazione da parte dell'autorità x Numero di apparecchi di illuminazione) + Altri costi di manutenzione annuali per palo per offerente] x Fattore del valore attuale generale
Costi di reinvestimento in valore attuale = </t>
    </r>
    <r>
      <rPr>
        <b/>
        <i/>
        <sz val="11"/>
        <rFont val="Calibri"/>
        <family val="2"/>
      </rPr>
      <t>∑</t>
    </r>
    <r>
      <rPr>
        <b/>
        <i/>
        <sz val="11"/>
        <rFont val="Arial"/>
        <family val="2"/>
        <charset val="1"/>
      </rPr>
      <t>(Acquisto apparecchio per illuminazione + costi di installazione/sostituzione x Numero di apparecchi di illuminazione x Fattore valore attuale puntuale (per la durata dell'apparecchio di illuminazione)) + (Acquisto palo + Costi di installazione/sostituzione se rilevanti) x Fattore valore attuale puntuale ( per tutta la vita del palo)</t>
    </r>
  </si>
  <si>
    <t xml:space="preserve"> Altri costi una tantum iniziali e costi annuali cumulativi per ciascuna linea di palo dovuti a assicurazioni, tasse, interessi e altri costi annuali durante il periodo di valutazione espressi in valore attuale netto.</t>
  </si>
  <si>
    <t>Altri costi = (Altri costi una tantum iniziali + ((costi di assicurazione, tasse e canoni + Interessi + Altri costi annuali) x Fattore del valore attuale generale)) x Numero di pali dell'installazione</t>
  </si>
  <si>
    <r>
      <t>Costi cumulativi annuali di esternalità per ciascuna linea di palo durante il periodo di valutazione espressi in valore attuale netto. Secondo la Direttiva 2014/24/UE, i costi di esternalità sono costi imputati alle esternalità ambientali legate a un prodotto, servizio o opera durante il suo ciclo di vita (articolo 68). Nello strumento, l'unica esternalità inclusa è l'impatto del cambiamento climatico associato alla CO</t>
    </r>
    <r>
      <rPr>
        <sz val="8"/>
        <rFont val="Arial"/>
        <family val="2"/>
      </rPr>
      <t>2-eq</t>
    </r>
    <r>
      <rPr>
        <sz val="11"/>
        <rFont val="Arial"/>
        <family val="2"/>
        <charset val="1"/>
      </rPr>
      <t>emissioni dovute al consumo energetico dei prodotti durante il loro utilizzo.</t>
    </r>
  </si>
  <si>
    <r>
      <t>Costi dell'esternalità = Consumo energetico anno dell'istallazione x Emissioni di CO</t>
    </r>
    <r>
      <rPr>
        <b/>
        <i/>
        <sz val="8"/>
        <rFont val="Arial"/>
        <family val="2"/>
      </rPr>
      <t>2eq</t>
    </r>
    <r>
      <rPr>
        <b/>
        <i/>
        <sz val="11"/>
        <rFont val="Arial"/>
        <family val="2"/>
      </rPr>
      <t xml:space="preserve"> del mix elettrico del paese o della fornitura di elettricità dell'organizzazione x Costo di CO</t>
    </r>
    <r>
      <rPr>
        <b/>
        <i/>
        <sz val="8"/>
        <rFont val="Arial"/>
        <family val="2"/>
      </rPr>
      <t>2eq</t>
    </r>
    <r>
      <rPr>
        <b/>
        <i/>
        <sz val="11"/>
        <rFont val="Arial"/>
        <family val="2"/>
      </rPr>
      <t xml:space="preserve">/1000 x Fattore del valore attuale generale </t>
    </r>
  </si>
  <si>
    <t xml:space="preserve"> Costi totali di ciascuna linea polare durante il periodo di valutazione.</t>
  </si>
  <si>
    <t>Costo del ciclo di vita = Costo dell'investimento + Costi operativi + Costi di servizio + Costi dell'esternalità - Valore residuo</t>
  </si>
  <si>
    <t>Consumo energetico di ciascuna linea di palo durante il periodo di valutazione (kWh) calcolato in base al consumo energetico annuo.</t>
  </si>
  <si>
    <t>Consumo energetico = Consumo energetico annuale dell'installazione x Periodo di valutazione</t>
  </si>
  <si>
    <r>
      <t>Emissioni CO</t>
    </r>
    <r>
      <rPr>
        <b/>
        <sz val="8"/>
        <rFont val="Arial"/>
        <family val="2"/>
      </rPr>
      <t xml:space="preserve">2-eq </t>
    </r>
  </si>
  <si>
    <r>
      <t>Impatto climatico di ciascuna linea di palo durante il periodo di valutazione (kg CO</t>
    </r>
    <r>
      <rPr>
        <sz val="8"/>
        <rFont val="Arial"/>
        <family val="2"/>
        <charset val="1"/>
      </rPr>
      <t>2-eq</t>
    </r>
    <r>
      <rPr>
        <sz val="11"/>
        <rFont val="Arial"/>
        <family val="2"/>
        <charset val="1"/>
      </rPr>
      <t>) calcolato in base all'utilizzo energetico dei prodotti (kWh) e al fattore di emissione della fonte energetica (kg CO</t>
    </r>
    <r>
      <rPr>
        <sz val="8"/>
        <rFont val="Arial"/>
        <family val="2"/>
        <charset val="1"/>
      </rPr>
      <t>2-eq</t>
    </r>
    <r>
      <rPr>
        <sz val="11"/>
        <rFont val="Arial"/>
        <family val="2"/>
        <charset val="1"/>
      </rPr>
      <t xml:space="preserve"> /kWh).</t>
    </r>
  </si>
  <si>
    <r>
      <t>Emissioni di CO</t>
    </r>
    <r>
      <rPr>
        <b/>
        <i/>
        <sz val="8"/>
        <rFont val="Arial"/>
        <family val="2"/>
      </rPr>
      <t xml:space="preserve">2eq </t>
    </r>
    <r>
      <rPr>
        <b/>
        <i/>
        <sz val="11"/>
        <rFont val="Arial"/>
        <family val="2"/>
      </rPr>
      <t>= Consumo energetico x Emissioni di CO</t>
    </r>
    <r>
      <rPr>
        <b/>
        <i/>
        <sz val="8"/>
        <rFont val="Arial"/>
        <family val="2"/>
      </rPr>
      <t>2eq</t>
    </r>
    <r>
      <rPr>
        <b/>
        <i/>
        <sz val="11"/>
        <rFont val="Arial"/>
        <family val="2"/>
      </rPr>
      <t xml:space="preserve"> dell'elettricità del mix elettrico del Paese o della fornitura di elettricità dell'organizzazione</t>
    </r>
  </si>
  <si>
    <t>Risultati aggregati per tutte le installazioni incluse nello strumento</t>
  </si>
  <si>
    <t xml:space="preserve"> Costi di investimento aggregati per tutte le installazioni incluse nello strumento.</t>
  </si>
  <si>
    <t xml:space="preserve"> Costi operativi aggregati per tutte le installazioni incluse nello strumento.</t>
  </si>
  <si>
    <t xml:space="preserve"> Costi aggregati di manutenzione e assistenza per tutte le installazioni incluse nello strumento.</t>
  </si>
  <si>
    <t xml:space="preserve"> Altri costi aggregati per tutte le installazioni incluse nello strumento.</t>
  </si>
  <si>
    <t xml:space="preserve"> Costi di esternalità aggregati per tutte le installazioni incluse nello strumento.</t>
  </si>
  <si>
    <t xml:space="preserve"> Costi aggregati del ciclo di vita per tutte le installazioni incluse nello strumento.</t>
  </si>
  <si>
    <t xml:space="preserve"> Consumo di energia aggregato per tutte le installazioni incluse nello strumento.</t>
  </si>
  <si>
    <r>
      <t>Emissioni totali di CO</t>
    </r>
    <r>
      <rPr>
        <b/>
        <vertAlign val="subscript"/>
        <sz val="11"/>
        <rFont val="Arial"/>
        <family val="2"/>
      </rPr>
      <t>2-eq</t>
    </r>
  </si>
  <si>
    <t xml:space="preserve"> Impatto climatico aggregato di tutte le installazioni incluse nello strumento.</t>
  </si>
  <si>
    <t>Risultati grafici</t>
  </si>
  <si>
    <t xml:space="preserve"> C. Risultati</t>
  </si>
  <si>
    <t>Costi di investimento</t>
  </si>
  <si>
    <t>Totale</t>
  </si>
  <si>
    <t>Calcoli</t>
  </si>
  <si>
    <t>Coefficienti di calcolo</t>
  </si>
  <si>
    <t>Fattore di valore attuale generale</t>
  </si>
  <si>
    <t>Fattore del valore attuale dell'operazione</t>
  </si>
  <si>
    <t>Costi operativi per linea di palo</t>
  </si>
  <si>
    <t>Consumo energetico annuo per linea di palo</t>
  </si>
  <si>
    <t>Costi operativi annuali per linea linea di palo</t>
  </si>
  <si>
    <t>Costi operativi totali durante il periodo di valutazione in valore netto attuale per linea di palo</t>
  </si>
  <si>
    <t>Costi di manutenzione/servizio per linea di palo</t>
  </si>
  <si>
    <t>Costi annuali di manutenzione delle sorgenti luminose</t>
  </si>
  <si>
    <t>Costi annuali di manutenzione per ballast/alimentatori</t>
  </si>
  <si>
    <t xml:space="preserve"> Altri costi annuali di manutenzione/servizio</t>
  </si>
  <si>
    <t>Totale costi annuali di manutenzione/servizio</t>
  </si>
  <si>
    <t>Costi totali annuali di manutenzione/servizio durante il periodo di valutazione in valore netto attuale</t>
  </si>
  <si>
    <t>Costi totali di manutenzione/servizio per linea di palo</t>
  </si>
  <si>
    <t>Costi di reinvestimento in apparecchi di illuminazione durante il periodo di valutazione in valore netto attuale</t>
  </si>
  <si>
    <t>Costi di reinvestimento in apparecchi per linea di palo</t>
  </si>
  <si>
    <t>Costi di reinvestimento in linee di poli durante il periodo di valutazione in valore netto attuale</t>
  </si>
  <si>
    <t>Altri costi per linea di palo</t>
  </si>
  <si>
    <t>Altri costi iniziali una tantum per linea di palo</t>
  </si>
  <si>
    <t>Altri costi annuali per linea di palo</t>
  </si>
  <si>
    <t>Altri costi annuali durante il periodo di valutazione in valore netto attuale per linea di palo</t>
  </si>
  <si>
    <t>Totale altri costi per linea di palo</t>
  </si>
  <si>
    <t>Costi di esternalità per linea di palo</t>
  </si>
  <si>
    <t>Costi di esternalità annuali per linea di palo</t>
  </si>
  <si>
    <t>Costi di esternalità totali durante il periodo di valutazione in valore netto attuale per linea di palo</t>
  </si>
  <si>
    <t>unità</t>
  </si>
  <si>
    <t>anni</t>
  </si>
  <si>
    <t>ore/anno</t>
  </si>
  <si>
    <t>apparecchi di illuminazione / palo</t>
  </si>
  <si>
    <t>kWh/m2.anno</t>
  </si>
  <si>
    <t>ore</t>
  </si>
  <si>
    <t>unità/palo</t>
  </si>
  <si>
    <t>kWh/anno</t>
  </si>
  <si>
    <t xml:space="preserve">Strumento LCC per gli appalti dell'illuminazione stradale e dei segnali stradali luminosi </t>
  </si>
  <si>
    <r>
      <t xml:space="preserve">Per trasformare i costi futuri in valore attuale, nello strumento vengono utilizzati 3 fattori per trasformare i costi futuri puntuali o i costi annualizzati che si verificano durante il periodo di valutazione. Sono i seguenti: 
</t>
    </r>
    <r>
      <rPr>
        <b/>
        <i/>
        <sz val="11"/>
        <rFont val="Arial"/>
        <family val="2"/>
      </rPr>
      <t>Fattore puntuale del valore attuale = 1 / (1 + (Tasso di sconto) /100)^(anno n)
Fattore del valore attuale generale = 1/Tasso di sconto x [1-(1-(1/(1 + Tasso di sconto))^(periodo di valutazione)
Fattore del valore attuale dell'energia = 1/(tasso di sconto - aumento del prezzo dell'elettricità) x [1-((1+ aumneto del prezzo dell'elettricità) / (1 + Tasso di sconto))^(periodo di valutazione)]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</si>
</sst>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_-* #,##0.000000\ _€_-;\-* #,##0.000000\ _€_-;_-* &quot;-&quot;??\ _€_-;_-@_-"/>
    <numFmt numFmtId="166" formatCode="0.0"/>
    <numFmt numFmtId="167" formatCode="0.0%"/>
  </numFmts>
  <fonts count="66"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vertAlign val="subscript"/>
      <sz val="9"/>
      <name val="Arial"/>
      <family val="2"/>
      <charset val="1"/>
    </font>
    <font>
      <sz val="11"/>
      <color rgb="FFC00000"/>
      <name val="Arial"/>
      <family val="2"/>
      <charset val="1"/>
    </font>
    <font>
      <sz val="8"/>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5"/>
      <name val="Arial"/>
      <family val="2"/>
      <charset val="1"/>
    </font>
    <font>
      <b/>
      <sz val="10"/>
      <name val="Arial"/>
      <family val="2"/>
      <charset val="1"/>
    </font>
    <font>
      <sz val="11"/>
      <color theme="1"/>
      <name val="Arial"/>
      <family val="2"/>
    </font>
    <font>
      <sz val="11"/>
      <color theme="1"/>
      <name val="Arial"/>
      <family val="2"/>
      <charset val="1"/>
    </font>
    <font>
      <b/>
      <sz val="11"/>
      <color theme="1"/>
      <name val="Arial"/>
      <family val="2"/>
    </font>
    <font>
      <sz val="11"/>
      <name val="Arial"/>
      <family val="2"/>
    </font>
    <font>
      <u/>
      <sz val="10"/>
      <color theme="10"/>
      <name val="Verdana"/>
      <family val="2"/>
    </font>
    <font>
      <sz val="9"/>
      <color rgb="FFFF0000"/>
      <name val="Arial"/>
      <family val="2"/>
      <charset val="1"/>
    </font>
    <font>
      <sz val="8"/>
      <name val="Arial"/>
      <family val="2"/>
    </font>
    <font>
      <sz val="10"/>
      <name val="Verdana"/>
      <family val="2"/>
    </font>
    <font>
      <sz val="22"/>
      <color theme="5"/>
      <name val="Arial"/>
      <family val="2"/>
      <charset val="1"/>
    </font>
    <font>
      <i/>
      <sz val="11"/>
      <name val="Arial"/>
      <family val="2"/>
    </font>
    <font>
      <sz val="11"/>
      <color rgb="FF1D9E9E"/>
      <name val="Arial"/>
      <family val="2"/>
    </font>
    <font>
      <i/>
      <sz val="11"/>
      <color rgb="FF1D9E9E"/>
      <name val="Arial"/>
      <family val="2"/>
    </font>
    <font>
      <b/>
      <u/>
      <sz val="11"/>
      <color theme="1"/>
      <name val="Arial"/>
      <family val="2"/>
    </font>
    <font>
      <b/>
      <u/>
      <sz val="11"/>
      <name val="Arial"/>
      <family val="2"/>
    </font>
    <font>
      <b/>
      <sz val="11"/>
      <name val="Arial"/>
      <family val="2"/>
    </font>
    <font>
      <sz val="10"/>
      <color rgb="FF000000"/>
      <name val="Verdana"/>
      <family val="2"/>
    </font>
    <font>
      <sz val="10"/>
      <color rgb="FF000000"/>
      <name val="Verdana"/>
      <family val="34"/>
    </font>
    <font>
      <b/>
      <sz val="10"/>
      <name val="Verdana"/>
      <family val="2"/>
    </font>
    <font>
      <sz val="11"/>
      <color theme="0"/>
      <name val="Arial"/>
      <family val="2"/>
      <charset val="1"/>
    </font>
    <font>
      <sz val="9"/>
      <name val="Verdana"/>
      <family val="2"/>
    </font>
    <font>
      <sz val="9"/>
      <name val="Arial"/>
      <family val="2"/>
    </font>
    <font>
      <vertAlign val="subscript"/>
      <sz val="9"/>
      <name val="Arial"/>
      <family val="2"/>
    </font>
    <font>
      <sz val="10"/>
      <color rgb="FFFF0000"/>
      <name val="Verdana"/>
      <family val="2"/>
    </font>
    <font>
      <sz val="20"/>
      <color rgb="FFFF0000"/>
      <name val="Arial"/>
      <family val="2"/>
      <charset val="1"/>
    </font>
    <font>
      <sz val="10"/>
      <name val="Verdana"/>
      <family val="2"/>
    </font>
    <font>
      <sz val="24"/>
      <name val="Arial"/>
      <family val="2"/>
    </font>
    <font>
      <sz val="11"/>
      <color rgb="FF000000"/>
      <name val="Arial"/>
      <family val="34"/>
    </font>
    <font>
      <sz val="11"/>
      <color rgb="FFC00000"/>
      <name val="Arial"/>
      <family val="2"/>
    </font>
    <font>
      <sz val="8"/>
      <color rgb="FF000000"/>
      <name val="Verdana"/>
      <family val="2"/>
    </font>
    <font>
      <vertAlign val="superscript"/>
      <sz val="11"/>
      <name val="Arial"/>
      <family val="2"/>
    </font>
    <font>
      <vertAlign val="subscript"/>
      <sz val="11"/>
      <name val="Arial"/>
      <family val="2"/>
    </font>
    <font>
      <b/>
      <sz val="8"/>
      <name val="Arial"/>
      <family val="2"/>
    </font>
    <font>
      <b/>
      <i/>
      <sz val="11"/>
      <name val="Arial"/>
      <family val="2"/>
    </font>
    <font>
      <sz val="11"/>
      <name val="Calibri"/>
      <family val="2"/>
    </font>
    <font>
      <b/>
      <i/>
      <sz val="11"/>
      <name val="Arial"/>
      <family val="2"/>
      <charset val="1"/>
    </font>
    <font>
      <b/>
      <i/>
      <sz val="11"/>
      <name val="Calibri"/>
      <family val="2"/>
    </font>
    <font>
      <b/>
      <i/>
      <sz val="8"/>
      <name val="Arial"/>
      <family val="2"/>
    </font>
    <font>
      <b/>
      <vertAlign val="subscript"/>
      <sz val="11"/>
      <name val="Arial"/>
      <family val="2"/>
    </font>
  </fonts>
  <fills count="36">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theme="5" tint="0.79998168889431442"/>
        <bgColor rgb="FFC3BCE4"/>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E1F6C9"/>
        <bgColor rgb="FFFFF2CC"/>
      </patternFill>
    </fill>
    <fill>
      <patternFill patternType="solid">
        <fgColor rgb="FFC8EBEB"/>
        <bgColor rgb="FFFFF2CC"/>
      </patternFill>
    </fill>
    <fill>
      <patternFill patternType="solid">
        <fgColor theme="0" tint="-0.499984740745262"/>
        <bgColor rgb="FF8B8B8B"/>
      </patternFill>
    </fill>
    <fill>
      <patternFill patternType="solid">
        <fgColor theme="0" tint="-0.34998626667073579"/>
        <bgColor rgb="FFBEE3D3"/>
      </patternFill>
    </fill>
    <fill>
      <patternFill patternType="solid">
        <fgColor theme="5" tint="0.79998168889431442"/>
        <bgColor indexed="64"/>
      </patternFill>
    </fill>
    <fill>
      <patternFill patternType="solid">
        <fgColor rgb="FFE1F6C9"/>
        <bgColor indexed="64"/>
      </patternFill>
    </fill>
    <fill>
      <patternFill patternType="solid">
        <fgColor theme="0" tint="-0.14999847407452621"/>
        <bgColor rgb="FFFFF2CC"/>
      </patternFill>
    </fill>
    <fill>
      <patternFill patternType="solid">
        <fgColor rgb="FF969696"/>
        <bgColor rgb="FFBEE3D3"/>
      </patternFill>
    </fill>
    <fill>
      <patternFill patternType="solid">
        <fgColor rgb="FF808080"/>
        <bgColor rgb="FFBEE3D3"/>
      </patternFill>
    </fill>
  </fills>
  <borders count="39">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s>
  <cellStyleXfs count="5">
    <xf numFmtId="0" fontId="0" fillId="0" borderId="0"/>
    <xf numFmtId="0" fontId="32" fillId="0" borderId="0" applyNumberFormat="0" applyFill="0" applyBorder="0" applyAlignment="0" applyProtection="0"/>
    <xf numFmtId="43" fontId="35" fillId="0" borderId="0" applyFont="0" applyFill="0" applyBorder="0" applyAlignment="0" applyProtection="0"/>
    <xf numFmtId="9" fontId="52" fillId="0" borderId="0" applyFont="0" applyFill="0" applyBorder="0" applyAlignment="0" applyProtection="0"/>
    <xf numFmtId="0" fontId="35" fillId="0" borderId="0"/>
  </cellStyleXfs>
  <cellXfs count="349">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pplyProtection="1">
      <alignment horizontal="left" vertical="center"/>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0" fillId="0" borderId="0" xfId="0"/>
    <xf numFmtId="0" fontId="13" fillId="2" borderId="0" xfId="0" applyFont="1" applyFill="1" applyAlignment="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Border="1" applyAlignment="1">
      <alignment horizontal="center" vertical="center"/>
    </xf>
    <xf numFmtId="0" fontId="1" fillId="2" borderId="0" xfId="0" applyFont="1" applyFill="1" applyBorder="1" applyAlignment="1">
      <alignment horizont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Border="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Border="1" applyAlignment="1">
      <alignment horizontal="center"/>
    </xf>
    <xf numFmtId="2" fontId="1" fillId="2" borderId="0" xfId="0" applyNumberFormat="1" applyFont="1" applyFill="1" applyBorder="1" applyAlignment="1">
      <alignment horizontal="center"/>
    </xf>
    <xf numFmtId="0" fontId="12" fillId="0" borderId="0" xfId="0" applyFont="1" applyBorder="1" applyAlignment="1">
      <alignment horizontal="center" vertical="center"/>
    </xf>
    <xf numFmtId="0" fontId="8" fillId="2" borderId="6" xfId="0" applyFont="1" applyFill="1" applyBorder="1" applyAlignment="1">
      <alignment horizontal="left" vertical="center"/>
    </xf>
    <xf numFmtId="0" fontId="1" fillId="2" borderId="0" xfId="0" applyFont="1" applyFill="1" applyAlignment="1">
      <alignment horizontal="left" vertical="center" wrapText="1"/>
    </xf>
    <xf numFmtId="0" fontId="12" fillId="2" borderId="0" xfId="0" applyFont="1" applyFill="1" applyBorder="1" applyAlignment="1">
      <alignment horizontal="center" vertical="center" wrapText="1"/>
    </xf>
    <xf numFmtId="0" fontId="12" fillId="2" borderId="0" xfId="0" applyFont="1" applyFill="1" applyBorder="1" applyAlignment="1">
      <alignment horizontal="center" wrapText="1"/>
    </xf>
    <xf numFmtId="0" fontId="8" fillId="2" borderId="6" xfId="0" applyFont="1" applyFill="1" applyBorder="1" applyAlignment="1">
      <alignment horizontal="left" vertical="center" wrapText="1"/>
    </xf>
    <xf numFmtId="0" fontId="12" fillId="2" borderId="0" xfId="0" applyFont="1" applyFill="1" applyBorder="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20"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1" fillId="2" borderId="14" xfId="0" applyFont="1" applyFill="1" applyBorder="1" applyAlignment="1">
      <alignment horizontal="left" vertical="center"/>
    </xf>
    <xf numFmtId="0" fontId="1" fillId="2" borderId="0" xfId="0" applyFont="1" applyFill="1" applyBorder="1" applyAlignment="1">
      <alignment horizontal="left" vertical="center"/>
    </xf>
    <xf numFmtId="0" fontId="8" fillId="2" borderId="15"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Border="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Border="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pplyProtection="1">
      <alignment horizontal="left" vertical="center"/>
    </xf>
    <xf numFmtId="49" fontId="13" fillId="2" borderId="0" xfId="0" applyNumberFormat="1" applyFont="1" applyFill="1" applyAlignment="1" applyProtection="1">
      <alignment horizontal="left" vertical="center"/>
    </xf>
    <xf numFmtId="49" fontId="8" fillId="2" borderId="0" xfId="0" applyNumberFormat="1" applyFont="1" applyFill="1" applyAlignment="1" applyProtection="1">
      <alignment horizontal="left"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Border="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0" fontId="1" fillId="2" borderId="0" xfId="0" applyFont="1" applyFill="1" applyBorder="1"/>
    <xf numFmtId="49" fontId="2" fillId="2" borderId="0" xfId="0" applyNumberFormat="1" applyFont="1" applyFill="1" applyAlignment="1" applyProtection="1">
      <alignment vertical="top"/>
    </xf>
    <xf numFmtId="0" fontId="1" fillId="2" borderId="0" xfId="0" applyFont="1" applyFill="1" applyBorder="1" applyAlignment="1">
      <alignment horizontal="left" vertical="center"/>
    </xf>
    <xf numFmtId="0" fontId="25" fillId="2" borderId="0" xfId="0" applyFont="1" applyFill="1" applyAlignment="1">
      <alignment vertical="center"/>
    </xf>
    <xf numFmtId="0" fontId="1" fillId="2" borderId="0" xfId="0" applyFont="1" applyFill="1" applyAlignment="1">
      <alignment horizontal="center" vertical="center"/>
    </xf>
    <xf numFmtId="49" fontId="1" fillId="2" borderId="0" xfId="0" applyNumberFormat="1" applyFont="1" applyFill="1" applyAlignment="1" applyProtection="1">
      <alignment horizontal="center" vertical="center"/>
    </xf>
    <xf numFmtId="0" fontId="26" fillId="11" borderId="0" xfId="0" applyFont="1" applyFill="1" applyAlignment="1">
      <alignment horizontal="left" vertical="center"/>
    </xf>
    <xf numFmtId="0" fontId="7" fillId="11" borderId="0" xfId="0" applyFont="1" applyFill="1" applyBorder="1" applyAlignment="1">
      <alignment horizontal="center" vertical="center"/>
    </xf>
    <xf numFmtId="0" fontId="1" fillId="11" borderId="0" xfId="0" applyFont="1" applyFill="1" applyAlignment="1">
      <alignment horizontal="center" vertical="center"/>
    </xf>
    <xf numFmtId="0" fontId="11" fillId="11" borderId="0" xfId="0" applyFont="1" applyFill="1" applyBorder="1" applyAlignment="1">
      <alignment horizontal="center" vertical="center"/>
    </xf>
    <xf numFmtId="0" fontId="1" fillId="2" borderId="0" xfId="0" applyFont="1" applyFill="1" applyAlignment="1">
      <alignment horizontal="center" vertical="center" wrapText="1"/>
    </xf>
    <xf numFmtId="0" fontId="27" fillId="11" borderId="0" xfId="0" applyFont="1" applyFill="1" applyBorder="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11" fillId="11" borderId="0" xfId="0" applyFont="1" applyFill="1" applyAlignment="1">
      <alignment horizontal="center" vertical="center"/>
    </xf>
    <xf numFmtId="0" fontId="26" fillId="12" borderId="0" xfId="0" applyFont="1" applyFill="1" applyAlignment="1">
      <alignment vertical="center"/>
    </xf>
    <xf numFmtId="0" fontId="1" fillId="12" borderId="0" xfId="0" applyFont="1" applyFill="1" applyAlignment="1">
      <alignment horizontal="center" vertical="center"/>
    </xf>
    <xf numFmtId="0" fontId="11" fillId="12" borderId="0" xfId="0" applyFont="1" applyFill="1" applyAlignment="1">
      <alignment horizontal="center" vertical="center"/>
    </xf>
    <xf numFmtId="0" fontId="7" fillId="12" borderId="0" xfId="0" applyFont="1" applyFill="1" applyAlignment="1">
      <alignment horizontal="center" vertical="center" wrapText="1"/>
    </xf>
    <xf numFmtId="2" fontId="1" fillId="12" borderId="0" xfId="0" applyNumberFormat="1" applyFont="1" applyFill="1" applyAlignment="1">
      <alignment horizontal="center" vertical="center"/>
    </xf>
    <xf numFmtId="0" fontId="26"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6"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26"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0" fontId="32" fillId="3" borderId="33" xfId="1" applyFill="1" applyBorder="1" applyAlignment="1">
      <alignment horizontal="left" vertical="center" wrapText="1" indent="1"/>
    </xf>
    <xf numFmtId="0" fontId="33" fillId="0" borderId="0" xfId="0" applyFont="1" applyBorder="1" applyAlignment="1">
      <alignment horizontal="center"/>
    </xf>
    <xf numFmtId="9" fontId="1" fillId="2" borderId="7"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164" fontId="1" fillId="5" borderId="7" xfId="0" applyNumberFormat="1" applyFont="1" applyFill="1" applyBorder="1" applyAlignment="1">
      <alignment horizontal="center"/>
    </xf>
    <xf numFmtId="164" fontId="17" fillId="2" borderId="0" xfId="0" applyNumberFormat="1" applyFont="1" applyFill="1" applyBorder="1" applyAlignment="1">
      <alignment horizontal="center"/>
    </xf>
    <xf numFmtId="0" fontId="12" fillId="17" borderId="0" xfId="0" applyFont="1" applyFill="1" applyBorder="1" applyAlignment="1">
      <alignment horizontal="center" vertical="center"/>
    </xf>
    <xf numFmtId="2" fontId="1" fillId="15" borderId="0" xfId="0" applyNumberFormat="1" applyFont="1" applyFill="1" applyAlignment="1">
      <alignment horizontal="center" vertical="center"/>
    </xf>
    <xf numFmtId="0" fontId="23" fillId="16" borderId="0" xfId="0" applyFont="1" applyFill="1" applyAlignment="1">
      <alignment vertical="center"/>
    </xf>
    <xf numFmtId="0" fontId="25" fillId="16" borderId="0" xfId="0" applyFont="1" applyFill="1" applyAlignment="1">
      <alignment vertical="center"/>
    </xf>
    <xf numFmtId="165" fontId="31" fillId="18" borderId="0" xfId="2" applyNumberFormat="1" applyFont="1" applyFill="1" applyBorder="1" applyAlignment="1">
      <alignment horizontal="center" vertical="center"/>
    </xf>
    <xf numFmtId="0" fontId="1" fillId="16" borderId="0" xfId="0" applyFont="1" applyFill="1"/>
    <xf numFmtId="0" fontId="23" fillId="19" borderId="0" xfId="0" applyFont="1" applyFill="1" applyAlignment="1">
      <alignment vertical="center"/>
    </xf>
    <xf numFmtId="0" fontId="25" fillId="19" borderId="0" xfId="0" applyFont="1" applyFill="1" applyAlignment="1">
      <alignment vertical="center"/>
    </xf>
    <xf numFmtId="0" fontId="1" fillId="19" borderId="0" xfId="0" applyFont="1" applyFill="1"/>
    <xf numFmtId="0" fontId="23" fillId="20" borderId="0" xfId="0" applyFont="1" applyFill="1" applyAlignment="1">
      <alignment vertical="center"/>
    </xf>
    <xf numFmtId="0" fontId="1" fillId="20" borderId="0" xfId="0" applyFont="1" applyFill="1"/>
    <xf numFmtId="0" fontId="7" fillId="21" borderId="0" xfId="0" applyFont="1" applyFill="1"/>
    <xf numFmtId="0" fontId="1" fillId="21" borderId="0" xfId="0" applyFont="1" applyFill="1"/>
    <xf numFmtId="1" fontId="1" fillId="12" borderId="0" xfId="0" applyNumberFormat="1" applyFont="1" applyFill="1" applyAlignment="1">
      <alignment horizontal="center" vertical="center"/>
    </xf>
    <xf numFmtId="2" fontId="1" fillId="22" borderId="7" xfId="0" applyNumberFormat="1" applyFont="1" applyFill="1" applyBorder="1" applyAlignment="1">
      <alignment horizontal="center"/>
    </xf>
    <xf numFmtId="0" fontId="42" fillId="2" borderId="0" xfId="0" applyFont="1" applyFill="1" applyAlignment="1">
      <alignment horizontal="left" vertical="center"/>
    </xf>
    <xf numFmtId="0" fontId="1" fillId="23" borderId="0" xfId="0" applyFont="1" applyFill="1" applyAlignment="1">
      <alignment horizontal="center" vertical="center"/>
    </xf>
    <xf numFmtId="0" fontId="7" fillId="23" borderId="0" xfId="0" applyFont="1" applyFill="1" applyBorder="1" applyAlignment="1">
      <alignment horizontal="center" vertical="center"/>
    </xf>
    <xf numFmtId="0" fontId="11" fillId="23" borderId="0" xfId="0" applyFont="1" applyFill="1" applyBorder="1" applyAlignment="1">
      <alignment horizontal="center" vertical="center"/>
    </xf>
    <xf numFmtId="0" fontId="27" fillId="23" borderId="0" xfId="0" applyFont="1" applyFill="1" applyBorder="1" applyAlignment="1">
      <alignment horizontal="center" vertical="center" wrapText="1"/>
    </xf>
    <xf numFmtId="2" fontId="1" fillId="23" borderId="0" xfId="0" applyNumberFormat="1" applyFont="1" applyFill="1" applyAlignment="1">
      <alignment horizontal="center" vertical="center"/>
    </xf>
    <xf numFmtId="0" fontId="11" fillId="23" borderId="0" xfId="0" applyFont="1" applyFill="1" applyAlignment="1">
      <alignment horizontal="center" vertical="center"/>
    </xf>
    <xf numFmtId="2" fontId="1" fillId="2" borderId="0" xfId="0" applyNumberFormat="1" applyFont="1" applyFill="1" applyAlignment="1" applyProtection="1">
      <alignment horizontal="left" vertical="center"/>
    </xf>
    <xf numFmtId="2" fontId="1" fillId="2" borderId="0" xfId="0" applyNumberFormat="1" applyFont="1" applyFill="1"/>
    <xf numFmtId="2" fontId="1" fillId="2" borderId="0" xfId="0" applyNumberFormat="1" applyFont="1" applyFill="1" applyBorder="1" applyAlignment="1">
      <alignment horizontal="center" vertical="center"/>
    </xf>
    <xf numFmtId="2" fontId="1" fillId="2" borderId="27" xfId="0" applyNumberFormat="1" applyFont="1" applyFill="1" applyBorder="1" applyAlignment="1">
      <alignment horizontal="center" vertical="center"/>
    </xf>
    <xf numFmtId="49" fontId="1" fillId="5" borderId="7" xfId="0" applyNumberFormat="1" applyFont="1" applyFill="1" applyBorder="1" applyAlignment="1">
      <alignment horizontal="center" vertical="center"/>
    </xf>
    <xf numFmtId="0" fontId="1" fillId="5" borderId="7" xfId="0" applyFont="1" applyFill="1" applyBorder="1" applyAlignment="1" applyProtection="1">
      <alignment horizontal="center"/>
    </xf>
    <xf numFmtId="0" fontId="15" fillId="25" borderId="17" xfId="0" applyFont="1" applyFill="1" applyBorder="1" applyAlignment="1">
      <alignment horizontal="center" vertical="center"/>
    </xf>
    <xf numFmtId="2" fontId="16" fillId="25" borderId="17" xfId="0" applyNumberFormat="1" applyFont="1" applyFill="1" applyBorder="1" applyAlignment="1">
      <alignment horizontal="center" vertical="center"/>
    </xf>
    <xf numFmtId="0" fontId="16" fillId="25" borderId="17" xfId="0" applyFont="1" applyFill="1" applyBorder="1" applyAlignment="1">
      <alignment horizontal="left" vertical="center"/>
    </xf>
    <xf numFmtId="0" fontId="16" fillId="25" borderId="18" xfId="0" applyFont="1" applyFill="1" applyBorder="1" applyAlignment="1">
      <alignment horizontal="left" vertical="center"/>
    </xf>
    <xf numFmtId="0" fontId="1" fillId="2" borderId="29"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6" borderId="0" xfId="0" applyFill="1"/>
    <xf numFmtId="0" fontId="7" fillId="2" borderId="34" xfId="0" applyFont="1" applyFill="1" applyBorder="1" applyAlignment="1">
      <alignment horizontal="left" vertical="center"/>
    </xf>
    <xf numFmtId="0" fontId="7" fillId="2" borderId="0" xfId="0" applyFont="1" applyFill="1" applyBorder="1" applyAlignment="1">
      <alignment horizontal="left" vertical="center"/>
    </xf>
    <xf numFmtId="0" fontId="1" fillId="2" borderId="9" xfId="0" applyFont="1" applyFill="1" applyBorder="1" applyAlignment="1">
      <alignment horizontal="left" vertical="center" indent="9"/>
    </xf>
    <xf numFmtId="0" fontId="8" fillId="2" borderId="35" xfId="0" applyFont="1" applyFill="1" applyBorder="1" applyAlignment="1">
      <alignment vertical="center"/>
    </xf>
    <xf numFmtId="0" fontId="1" fillId="2" borderId="0" xfId="0" applyFont="1" applyFill="1" applyBorder="1" applyAlignment="1">
      <alignment horizontal="left" vertical="center" indent="9"/>
    </xf>
    <xf numFmtId="0" fontId="1" fillId="2" borderId="17" xfId="0" applyFont="1" applyFill="1" applyBorder="1" applyAlignment="1">
      <alignment horizontal="left" vertical="center" indent="9"/>
    </xf>
    <xf numFmtId="0" fontId="7" fillId="2" borderId="36" xfId="0" applyFont="1" applyFill="1" applyBorder="1" applyAlignment="1">
      <alignment horizontal="left" vertical="center"/>
    </xf>
    <xf numFmtId="0" fontId="23" fillId="25" borderId="17" xfId="0" applyFont="1" applyFill="1" applyBorder="1" applyAlignment="1">
      <alignment horizontal="left" vertical="center"/>
    </xf>
    <xf numFmtId="0" fontId="23" fillId="24" borderId="37" xfId="0" applyFont="1" applyFill="1" applyBorder="1" applyAlignment="1">
      <alignment horizontal="left" vertical="center"/>
    </xf>
    <xf numFmtId="0" fontId="15" fillId="24" borderId="37" xfId="0" applyFont="1" applyFill="1" applyBorder="1" applyAlignment="1">
      <alignment horizontal="center" vertical="center"/>
    </xf>
    <xf numFmtId="2" fontId="16" fillId="24" borderId="37" xfId="0" applyNumberFormat="1" applyFont="1" applyFill="1" applyBorder="1" applyAlignment="1">
      <alignment horizontal="center" vertical="center"/>
    </xf>
    <xf numFmtId="0" fontId="16" fillId="24" borderId="37" xfId="0" applyFont="1" applyFill="1" applyBorder="1" applyAlignment="1">
      <alignment horizontal="left" vertical="center"/>
    </xf>
    <xf numFmtId="0" fontId="16" fillId="24" borderId="38" xfId="0" applyFont="1" applyFill="1" applyBorder="1" applyAlignment="1">
      <alignment horizontal="left" vertical="center"/>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2" fillId="8" borderId="21" xfId="0" applyFont="1" applyFill="1" applyBorder="1" applyAlignment="1">
      <alignment horizontal="center" vertical="center"/>
    </xf>
    <xf numFmtId="0" fontId="22"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28" borderId="14" xfId="0" applyFont="1" applyFill="1" applyBorder="1" applyAlignment="1">
      <alignment horizontal="center" vertical="center"/>
    </xf>
    <xf numFmtId="49" fontId="1" fillId="2" borderId="0" xfId="0" applyNumberFormat="1" applyFont="1" applyFill="1" applyBorder="1" applyAlignment="1" applyProtection="1">
      <alignment horizontal="left" vertical="center"/>
    </xf>
    <xf numFmtId="0" fontId="36" fillId="2" borderId="0" xfId="0" applyFont="1" applyFill="1" applyBorder="1" applyAlignment="1">
      <alignment horizontal="left" vertical="center"/>
    </xf>
    <xf numFmtId="2" fontId="1" fillId="5" borderId="7" xfId="0" applyNumberFormat="1" applyFont="1" applyFill="1" applyBorder="1" applyAlignment="1">
      <alignment horizontal="right" indent="1"/>
    </xf>
    <xf numFmtId="0" fontId="1" fillId="2" borderId="23" xfId="0" applyFont="1" applyFill="1" applyBorder="1" applyAlignment="1">
      <alignment horizontal="center" vertical="center"/>
    </xf>
    <xf numFmtId="0" fontId="0" fillId="26"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Border="1" applyAlignment="1">
      <alignment horizontal="center" wrapText="1"/>
    </xf>
    <xf numFmtId="0" fontId="1" fillId="2" borderId="22"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2" borderId="7" xfId="0" applyNumberFormat="1" applyFont="1" applyFill="1" applyBorder="1" applyAlignment="1">
      <alignment horizontal="center" wrapText="1"/>
    </xf>
    <xf numFmtId="2" fontId="1" fillId="2" borderId="0" xfId="0" applyNumberFormat="1" applyFont="1" applyFill="1" applyBorder="1" applyAlignment="1">
      <alignment horizontal="center" wrapText="1"/>
    </xf>
    <xf numFmtId="0" fontId="1" fillId="2" borderId="15" xfId="0" applyFont="1" applyFill="1" applyBorder="1" applyAlignment="1">
      <alignment horizontal="left" vertical="center" wrapText="1"/>
    </xf>
    <xf numFmtId="0" fontId="42" fillId="2" borderId="0" xfId="0" applyFont="1" applyFill="1" applyBorder="1" applyAlignment="1">
      <alignment vertical="center" wrapText="1"/>
    </xf>
    <xf numFmtId="0" fontId="1" fillId="27"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 fillId="2" borderId="0" xfId="0" applyFont="1" applyFill="1" applyAlignment="1">
      <alignment vertical="center" wrapText="1"/>
    </xf>
    <xf numFmtId="0" fontId="0" fillId="0" borderId="0" xfId="0" applyAlignment="1">
      <alignment vertical="center" wrapText="1"/>
    </xf>
    <xf numFmtId="2" fontId="16" fillId="29" borderId="7" xfId="0" applyNumberFormat="1" applyFont="1" applyFill="1" applyBorder="1" applyAlignment="1">
      <alignment horizontal="right" indent="2"/>
    </xf>
    <xf numFmtId="0" fontId="45" fillId="26" borderId="0" xfId="0" applyFont="1" applyFill="1" applyAlignment="1">
      <alignment horizontal="right"/>
    </xf>
    <xf numFmtId="2" fontId="46" fillId="30" borderId="7" xfId="0" applyNumberFormat="1" applyFont="1" applyFill="1" applyBorder="1" applyAlignment="1">
      <alignment horizontal="right" indent="1"/>
    </xf>
    <xf numFmtId="0" fontId="48" fillId="2" borderId="0" xfId="0" applyFont="1" applyFill="1" applyBorder="1" applyAlignment="1">
      <alignment horizontal="center"/>
    </xf>
    <xf numFmtId="0" fontId="1" fillId="17" borderId="0" xfId="0" applyFont="1" applyFill="1" applyAlignment="1">
      <alignment horizontal="center" vertical="center" wrapText="1"/>
    </xf>
    <xf numFmtId="0" fontId="0" fillId="17" borderId="0" xfId="0" applyFill="1"/>
    <xf numFmtId="0" fontId="0" fillId="26" borderId="0" xfId="0" applyFill="1" applyAlignment="1">
      <alignment vertical="center" wrapText="1"/>
    </xf>
    <xf numFmtId="0" fontId="0" fillId="17" borderId="0" xfId="0" applyFill="1" applyAlignment="1">
      <alignment horizontal="center" vertical="center" wrapText="1"/>
    </xf>
    <xf numFmtId="0" fontId="1" fillId="31" borderId="0" xfId="0" applyFont="1" applyFill="1"/>
    <xf numFmtId="0" fontId="1" fillId="27" borderId="5" xfId="0" applyFont="1" applyFill="1" applyBorder="1" applyAlignment="1">
      <alignment horizontal="center" vertical="center"/>
    </xf>
    <xf numFmtId="0" fontId="1" fillId="32" borderId="5" xfId="0" applyFont="1" applyFill="1" applyBorder="1" applyAlignment="1">
      <alignment horizontal="center" vertical="center" wrapText="1"/>
    </xf>
    <xf numFmtId="2" fontId="1" fillId="33" borderId="7" xfId="0" applyNumberFormat="1" applyFont="1" applyFill="1" applyBorder="1" applyAlignment="1">
      <alignment horizontal="center"/>
    </xf>
    <xf numFmtId="2" fontId="1" fillId="26" borderId="7" xfId="0" applyNumberFormat="1" applyFont="1" applyFill="1" applyBorder="1" applyAlignment="1">
      <alignment horizontal="center"/>
    </xf>
    <xf numFmtId="2" fontId="1" fillId="26" borderId="0" xfId="0" applyNumberFormat="1" applyFont="1" applyFill="1" applyBorder="1" applyAlignment="1">
      <alignment horizontal="center"/>
    </xf>
    <xf numFmtId="0" fontId="12" fillId="26" borderId="0" xfId="0" applyFont="1" applyFill="1" applyBorder="1" applyAlignment="1">
      <alignment horizontal="center" vertical="center"/>
    </xf>
    <xf numFmtId="0" fontId="1" fillId="2" borderId="17" xfId="0" applyFont="1" applyFill="1" applyBorder="1"/>
    <xf numFmtId="2" fontId="1" fillId="2" borderId="17" xfId="0" applyNumberFormat="1" applyFont="1" applyFill="1" applyBorder="1"/>
    <xf numFmtId="2" fontId="1" fillId="17" borderId="7" xfId="0" applyNumberFormat="1" applyFont="1" applyFill="1" applyBorder="1" applyAlignment="1">
      <alignment horizontal="center"/>
    </xf>
    <xf numFmtId="0" fontId="50" fillId="26" borderId="0" xfId="0" applyFont="1" applyFill="1"/>
    <xf numFmtId="1" fontId="1" fillId="5" borderId="7" xfId="0" applyNumberFormat="1" applyFont="1" applyFill="1" applyBorder="1" applyAlignment="1">
      <alignment horizontal="center" wrapText="1"/>
    </xf>
    <xf numFmtId="1" fontId="1" fillId="2" borderId="0" xfId="0" applyNumberFormat="1" applyFont="1" applyFill="1" applyBorder="1" applyAlignment="1">
      <alignment horizontal="center" wrapText="1"/>
    </xf>
    <xf numFmtId="0" fontId="1" fillId="17" borderId="0" xfId="0" applyFont="1" applyFill="1" applyBorder="1" applyAlignment="1">
      <alignment horizontal="center"/>
    </xf>
    <xf numFmtId="0" fontId="16" fillId="17" borderId="0" xfId="0" applyFont="1" applyFill="1" applyBorder="1" applyAlignment="1">
      <alignment horizontal="center"/>
    </xf>
    <xf numFmtId="2" fontId="46" fillId="35" borderId="7" xfId="0" applyNumberFormat="1" applyFont="1" applyFill="1" applyBorder="1" applyAlignment="1">
      <alignment horizontal="right" indent="2"/>
    </xf>
    <xf numFmtId="2" fontId="46" fillId="34" borderId="7" xfId="0" applyNumberFormat="1" applyFont="1" applyFill="1" applyBorder="1" applyAlignment="1">
      <alignment horizontal="right" indent="2"/>
    </xf>
    <xf numFmtId="49" fontId="51" fillId="2" borderId="0" xfId="0" applyNumberFormat="1" applyFont="1" applyFill="1" applyAlignment="1" applyProtection="1">
      <alignment horizontal="left" vertical="center"/>
    </xf>
    <xf numFmtId="0" fontId="48" fillId="2" borderId="0" xfId="0" applyFont="1" applyFill="1" applyBorder="1" applyAlignment="1">
      <alignment horizontal="center" vertical="center"/>
    </xf>
    <xf numFmtId="1" fontId="1" fillId="11" borderId="0" xfId="0" applyNumberFormat="1" applyFont="1" applyFill="1" applyAlignment="1">
      <alignment horizontal="left"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 fontId="1" fillId="13" borderId="0" xfId="0" applyNumberFormat="1" applyFont="1" applyFill="1" applyAlignment="1">
      <alignment horizontal="left" vertical="center" wrapText="1"/>
    </xf>
    <xf numFmtId="1" fontId="1" fillId="13" borderId="0" xfId="0" applyNumberFormat="1" applyFont="1" applyFill="1" applyAlignment="1">
      <alignment vertical="center" wrapText="1"/>
    </xf>
    <xf numFmtId="1" fontId="1" fillId="15" borderId="0" xfId="0" applyNumberFormat="1" applyFont="1" applyFill="1" applyAlignment="1">
      <alignment horizontal="left" vertical="center"/>
    </xf>
    <xf numFmtId="1" fontId="1" fillId="15"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2" fontId="1" fillId="2" borderId="0" xfId="0" applyNumberFormat="1" applyFont="1" applyFill="1" applyAlignment="1">
      <alignment horizontal="left" vertical="center"/>
    </xf>
    <xf numFmtId="164" fontId="1" fillId="2" borderId="7" xfId="0" applyNumberFormat="1" applyFont="1" applyFill="1" applyBorder="1" applyAlignment="1">
      <alignment horizontal="center"/>
    </xf>
    <xf numFmtId="166" fontId="1" fillId="2" borderId="7" xfId="0" applyNumberFormat="1" applyFont="1" applyFill="1" applyBorder="1" applyAlignment="1">
      <alignment horizontal="center"/>
    </xf>
    <xf numFmtId="1" fontId="1" fillId="2" borderId="7" xfId="0" applyNumberFormat="1" applyFont="1" applyFill="1" applyBorder="1" applyAlignment="1">
      <alignment horizontal="center"/>
    </xf>
    <xf numFmtId="167" fontId="1" fillId="5" borderId="7" xfId="3" applyNumberFormat="1" applyFont="1" applyFill="1" applyBorder="1" applyAlignment="1" applyProtection="1">
      <alignment horizontal="center"/>
    </xf>
    <xf numFmtId="167" fontId="1" fillId="2" borderId="7" xfId="3" applyNumberFormat="1" applyFont="1" applyFill="1" applyBorder="1" applyAlignment="1">
      <alignment horizontal="center"/>
    </xf>
    <xf numFmtId="164" fontId="1" fillId="5" borderId="7" xfId="0" applyNumberFormat="1" applyFont="1" applyFill="1" applyBorder="1" applyAlignment="1" applyProtection="1">
      <alignment horizontal="center"/>
    </xf>
    <xf numFmtId="0" fontId="1" fillId="17" borderId="0" xfId="0" applyFont="1" applyFill="1" applyAlignment="1">
      <alignment horizontal="left" vertical="center"/>
    </xf>
    <xf numFmtId="0" fontId="1" fillId="17" borderId="5" xfId="0" applyFont="1" applyFill="1" applyBorder="1" applyAlignment="1">
      <alignment horizontal="center" vertical="center"/>
    </xf>
    <xf numFmtId="0" fontId="1" fillId="17" borderId="6" xfId="0" applyFont="1" applyFill="1" applyBorder="1" applyAlignment="1">
      <alignment horizontal="left" vertical="center"/>
    </xf>
    <xf numFmtId="0" fontId="48" fillId="17" borderId="0" xfId="0" applyFont="1" applyFill="1" applyBorder="1" applyAlignment="1">
      <alignment horizontal="center" vertical="center"/>
    </xf>
    <xf numFmtId="0" fontId="32" fillId="0" borderId="0" xfId="1" applyFill="1" applyAlignment="1">
      <alignment horizontal="left" wrapText="1"/>
    </xf>
    <xf numFmtId="2" fontId="12" fillId="26" borderId="0" xfId="0" applyNumberFormat="1" applyFont="1" applyFill="1" applyBorder="1" applyAlignment="1">
      <alignment horizontal="center" vertical="center"/>
    </xf>
    <xf numFmtId="2" fontId="12" fillId="2" borderId="0" xfId="0" applyNumberFormat="1" applyFont="1" applyFill="1" applyBorder="1" applyAlignment="1">
      <alignment horizontal="center" vertical="center"/>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1" fillId="26" borderId="0" xfId="0" applyFont="1" applyFill="1" applyAlignment="1">
      <alignment horizontal="left" vertical="center" wrapText="1"/>
    </xf>
    <xf numFmtId="0" fontId="18" fillId="2" borderId="0" xfId="0" applyFont="1" applyFill="1" applyAlignment="1">
      <alignment horizontal="left" vertical="center" wrapText="1"/>
    </xf>
    <xf numFmtId="0" fontId="18" fillId="2" borderId="0" xfId="0" applyFont="1" applyFill="1" applyAlignment="1">
      <alignment horizontal="left" vertical="center" wrapText="1" indent="2"/>
    </xf>
    <xf numFmtId="0" fontId="8" fillId="2" borderId="0" xfId="0" applyFont="1" applyFill="1" applyAlignment="1">
      <alignment horizontal="left" vertical="center"/>
    </xf>
    <xf numFmtId="0" fontId="1" fillId="2" borderId="0" xfId="0" applyFont="1" applyFill="1" applyAlignment="1">
      <alignment horizontal="left" vertical="center" indent="2"/>
    </xf>
    <xf numFmtId="0" fontId="1" fillId="2" borderId="0" xfId="0" applyFont="1" applyFill="1" applyAlignment="1">
      <alignment horizontal="left" vertical="center" indent="1"/>
    </xf>
    <xf numFmtId="0" fontId="7" fillId="17" borderId="0" xfId="0" applyFont="1" applyFill="1" applyAlignment="1">
      <alignment horizontal="left" vertical="center"/>
    </xf>
    <xf numFmtId="0" fontId="22" fillId="8" borderId="0" xfId="0" applyFont="1" applyFill="1" applyAlignment="1">
      <alignment horizontal="right" vertical="center"/>
    </xf>
    <xf numFmtId="0" fontId="22" fillId="9" borderId="0" xfId="0" applyFont="1" applyFill="1" applyAlignment="1">
      <alignment horizontal="right" vertical="center"/>
    </xf>
    <xf numFmtId="49" fontId="1" fillId="2" borderId="0" xfId="0" applyNumberFormat="1" applyFont="1" applyFill="1" applyAlignment="1">
      <alignment horizontal="left" vertical="center"/>
    </xf>
    <xf numFmtId="0" fontId="1" fillId="19" borderId="0" xfId="0" applyFont="1" applyFill="1" applyAlignment="1">
      <alignment horizontal="left" vertical="top"/>
    </xf>
    <xf numFmtId="0" fontId="1" fillId="19" borderId="0" xfId="0" applyFont="1" applyFill="1" applyAlignment="1">
      <alignment horizontal="center" vertical="center"/>
    </xf>
    <xf numFmtId="0" fontId="1" fillId="16" borderId="0" xfId="0" applyFont="1" applyFill="1" applyAlignment="1">
      <alignment horizontal="left" vertical="top"/>
    </xf>
    <xf numFmtId="0" fontId="1" fillId="16" borderId="0" xfId="0" applyFont="1" applyFill="1" applyAlignment="1">
      <alignment horizontal="center" vertical="center"/>
    </xf>
    <xf numFmtId="0" fontId="7" fillId="19" borderId="0" xfId="0" applyFont="1" applyFill="1" applyAlignment="1">
      <alignment horizontal="left" vertical="top"/>
    </xf>
    <xf numFmtId="0" fontId="1" fillId="19" borderId="0" xfId="0" applyFont="1" applyFill="1" applyAlignment="1">
      <alignment horizontal="left" vertical="top" wrapText="1"/>
    </xf>
    <xf numFmtId="0" fontId="7" fillId="16" borderId="0" xfId="0" applyFont="1" applyFill="1" applyAlignment="1">
      <alignment horizontal="left" vertical="top"/>
    </xf>
    <xf numFmtId="0" fontId="7" fillId="20" borderId="0" xfId="0" applyFont="1" applyFill="1" applyAlignment="1">
      <alignment horizontal="left" vertical="top"/>
    </xf>
    <xf numFmtId="0" fontId="1" fillId="16" borderId="0" xfId="0" applyFont="1" applyFill="1" applyAlignment="1">
      <alignment horizontal="left" vertical="top" wrapText="1"/>
    </xf>
    <xf numFmtId="49" fontId="23" fillId="21" borderId="0" xfId="0" applyNumberFormat="1" applyFont="1" applyFill="1" applyAlignment="1">
      <alignment horizontal="left" vertical="center"/>
    </xf>
    <xf numFmtId="49" fontId="53" fillId="2" borderId="0" xfId="4" applyNumberFormat="1" applyFont="1" applyFill="1" applyAlignment="1">
      <alignment horizontal="left" wrapText="1"/>
    </xf>
    <xf numFmtId="49" fontId="2" fillId="2" borderId="0" xfId="4" applyNumberFormat="1" applyFont="1" applyFill="1" applyAlignment="1">
      <alignment horizontal="left"/>
    </xf>
    <xf numFmtId="49" fontId="3" fillId="2" borderId="0" xfId="4" applyNumberFormat="1" applyFont="1" applyFill="1" applyAlignment="1">
      <alignment horizontal="left" vertical="center" wrapText="1"/>
    </xf>
    <xf numFmtId="49" fontId="2" fillId="2" borderId="0" xfId="4" applyNumberFormat="1" applyFont="1" applyFill="1" applyAlignment="1">
      <alignment horizontal="left" vertical="center"/>
    </xf>
    <xf numFmtId="0" fontId="5" fillId="2" borderId="0" xfId="4" applyFont="1" applyFill="1" applyAlignment="1">
      <alignment vertical="center" wrapText="1"/>
    </xf>
    <xf numFmtId="0" fontId="4" fillId="2" borderId="0" xfId="4" applyFont="1" applyFill="1" applyAlignment="1">
      <alignment vertical="center"/>
    </xf>
    <xf numFmtId="0" fontId="4" fillId="2" borderId="0" xfId="4" applyFont="1" applyFill="1" applyAlignment="1">
      <alignment vertical="center" wrapText="1"/>
    </xf>
    <xf numFmtId="0" fontId="6" fillId="0" borderId="0" xfId="4" applyFont="1" applyAlignment="1">
      <alignment vertical="center"/>
    </xf>
    <xf numFmtId="0" fontId="31" fillId="2" borderId="0" xfId="4" applyFont="1" applyFill="1" applyAlignment="1">
      <alignment vertical="top" wrapText="1"/>
    </xf>
    <xf numFmtId="0" fontId="1" fillId="2" borderId="0" xfId="4" applyFont="1" applyFill="1"/>
    <xf numFmtId="0" fontId="1" fillId="2" borderId="0" xfId="4" applyFont="1" applyFill="1" applyAlignment="1">
      <alignment wrapText="1"/>
    </xf>
    <xf numFmtId="0" fontId="35" fillId="0" borderId="0" xfId="4"/>
    <xf numFmtId="0" fontId="1" fillId="2" borderId="0" xfId="4" applyFont="1" applyFill="1" applyAlignment="1">
      <alignment vertical="top" wrapText="1"/>
    </xf>
    <xf numFmtId="0" fontId="29" fillId="2" borderId="0" xfId="4" applyFont="1" applyFill="1" applyAlignment="1">
      <alignment vertical="top" wrapText="1"/>
    </xf>
    <xf numFmtId="0" fontId="28" fillId="2" borderId="0" xfId="4" applyFont="1" applyFill="1" applyAlignment="1">
      <alignment vertical="top" wrapText="1"/>
    </xf>
    <xf numFmtId="0" fontId="8" fillId="2" borderId="0" xfId="4" applyFont="1" applyFill="1" applyAlignment="1">
      <alignment horizontal="center" vertical="top" wrapText="1"/>
    </xf>
    <xf numFmtId="0" fontId="38" fillId="2" borderId="0" xfId="4" applyFont="1" applyFill="1" applyAlignment="1">
      <alignment vertical="top" wrapText="1"/>
    </xf>
    <xf numFmtId="0" fontId="9" fillId="2" borderId="0" xfId="4" applyFont="1" applyFill="1" applyAlignment="1">
      <alignment wrapText="1"/>
    </xf>
    <xf numFmtId="0" fontId="1" fillId="2" borderId="0" xfId="4" applyFont="1" applyFill="1" applyAlignment="1">
      <alignment horizontal="left" wrapText="1" indent="2"/>
    </xf>
    <xf numFmtId="0" fontId="10" fillId="3" borderId="32" xfId="4" applyFont="1" applyFill="1" applyBorder="1" applyAlignment="1">
      <alignment horizontal="left" vertical="center" wrapText="1" indent="1"/>
    </xf>
    <xf numFmtId="0" fontId="1" fillId="2" borderId="0" xfId="4" applyFont="1" applyFill="1" applyAlignment="1">
      <alignment vertical="center"/>
    </xf>
    <xf numFmtId="0" fontId="35" fillId="0" borderId="0" xfId="4" applyAlignment="1">
      <alignment vertical="center"/>
    </xf>
    <xf numFmtId="0" fontId="1" fillId="2" borderId="1" xfId="4" applyFont="1" applyFill="1" applyBorder="1" applyAlignment="1">
      <alignment wrapText="1"/>
    </xf>
    <xf numFmtId="49" fontId="13" fillId="2" borderId="0" xfId="0" applyNumberFormat="1" applyFont="1" applyFill="1" applyAlignment="1">
      <alignment horizontal="left" vertical="center"/>
    </xf>
    <xf numFmtId="49" fontId="13" fillId="2" borderId="0" xfId="4" applyNumberFormat="1" applyFont="1" applyFill="1" applyAlignment="1">
      <alignment horizontal="left" vertical="center"/>
    </xf>
    <xf numFmtId="49" fontId="2" fillId="2" borderId="0" xfId="4" applyNumberFormat="1" applyFont="1" applyFill="1" applyAlignment="1">
      <alignment vertical="top"/>
    </xf>
    <xf numFmtId="49" fontId="1" fillId="2" borderId="0" xfId="4" applyNumberFormat="1" applyFont="1" applyFill="1" applyAlignment="1">
      <alignment vertical="center"/>
    </xf>
    <xf numFmtId="49" fontId="1" fillId="2" borderId="0" xfId="4" applyNumberFormat="1" applyFont="1" applyFill="1" applyAlignment="1">
      <alignment wrapText="1"/>
    </xf>
    <xf numFmtId="49" fontId="10" fillId="2" borderId="31" xfId="4" applyNumberFormat="1" applyFont="1" applyFill="1" applyBorder="1" applyAlignment="1">
      <alignment horizontal="left" vertical="center" wrapText="1"/>
    </xf>
    <xf numFmtId="0" fontId="10" fillId="2" borderId="31" xfId="4" applyFont="1" applyFill="1" applyBorder="1" applyAlignment="1">
      <alignment horizontal="left" vertical="center"/>
    </xf>
    <xf numFmtId="0" fontId="10" fillId="2" borderId="0" xfId="4" applyFont="1" applyFill="1" applyAlignment="1">
      <alignment horizontal="left" vertical="center"/>
    </xf>
    <xf numFmtId="49" fontId="22" fillId="4" borderId="31" xfId="4" applyNumberFormat="1" applyFont="1" applyFill="1" applyBorder="1" applyAlignment="1">
      <alignment horizontal="left" vertical="center"/>
    </xf>
    <xf numFmtId="49" fontId="24" fillId="4" borderId="31" xfId="4" applyNumberFormat="1" applyFont="1" applyFill="1" applyBorder="1" applyAlignment="1">
      <alignment horizontal="left" vertical="center" wrapText="1"/>
    </xf>
    <xf numFmtId="0" fontId="24" fillId="4" borderId="31" xfId="4" applyFont="1" applyFill="1" applyBorder="1" applyAlignment="1">
      <alignment horizontal="left" vertical="center"/>
    </xf>
    <xf numFmtId="0" fontId="1" fillId="2" borderId="0" xfId="4" applyFont="1" applyFill="1" applyAlignment="1">
      <alignment horizontal="left" vertical="top"/>
    </xf>
    <xf numFmtId="49" fontId="7" fillId="2" borderId="31" xfId="4" applyNumberFormat="1" applyFont="1" applyFill="1" applyBorder="1" applyAlignment="1">
      <alignment horizontal="left" vertical="center"/>
    </xf>
    <xf numFmtId="49" fontId="1" fillId="2" borderId="31" xfId="4" applyNumberFormat="1" applyFont="1" applyFill="1" applyBorder="1" applyAlignment="1">
      <alignment horizontal="left" vertical="top" wrapText="1"/>
    </xf>
    <xf numFmtId="0" fontId="1" fillId="2" borderId="31" xfId="4" applyFont="1" applyFill="1" applyBorder="1" applyAlignment="1">
      <alignment horizontal="left" vertical="top"/>
    </xf>
    <xf numFmtId="0" fontId="1" fillId="17" borderId="0" xfId="4" applyFont="1" applyFill="1" applyAlignment="1">
      <alignment horizontal="left" vertical="top" wrapText="1"/>
    </xf>
    <xf numFmtId="49" fontId="31" fillId="0" borderId="31" xfId="4" applyNumberFormat="1" applyFont="1" applyBorder="1" applyAlignment="1">
      <alignment horizontal="left" vertical="top" wrapText="1"/>
    </xf>
    <xf numFmtId="49" fontId="1" fillId="26" borderId="31" xfId="4" applyNumberFormat="1" applyFont="1" applyFill="1" applyBorder="1" applyAlignment="1">
      <alignment horizontal="left" vertical="top" wrapText="1"/>
    </xf>
    <xf numFmtId="49" fontId="1" fillId="0" borderId="31" xfId="4" applyNumberFormat="1" applyFont="1" applyBorder="1" applyAlignment="1">
      <alignment horizontal="left" vertical="top" wrapText="1"/>
    </xf>
    <xf numFmtId="49" fontId="7" fillId="17" borderId="31" xfId="4" applyNumberFormat="1" applyFont="1" applyFill="1" applyBorder="1" applyAlignment="1">
      <alignment horizontal="left" vertical="center"/>
    </xf>
    <xf numFmtId="49" fontId="1" fillId="17" borderId="31" xfId="4" applyNumberFormat="1" applyFont="1" applyFill="1" applyBorder="1" applyAlignment="1">
      <alignment horizontal="left" vertical="top" wrapText="1"/>
    </xf>
    <xf numFmtId="0" fontId="8" fillId="2" borderId="31" xfId="4" applyFont="1" applyFill="1" applyBorder="1" applyAlignment="1">
      <alignment horizontal="left" vertical="top"/>
    </xf>
    <xf numFmtId="0" fontId="7" fillId="17" borderId="0" xfId="4" applyFont="1" applyFill="1" applyAlignment="1">
      <alignment horizontal="left" vertical="center"/>
    </xf>
    <xf numFmtId="49" fontId="31" fillId="2" borderId="31" xfId="4" applyNumberFormat="1" applyFont="1" applyFill="1" applyBorder="1" applyAlignment="1">
      <alignment horizontal="left" vertical="top" wrapText="1"/>
    </xf>
    <xf numFmtId="49" fontId="31" fillId="26" borderId="31" xfId="4" applyNumberFormat="1" applyFont="1" applyFill="1" applyBorder="1" applyAlignment="1">
      <alignment horizontal="left" vertical="top" wrapText="1"/>
    </xf>
    <xf numFmtId="49" fontId="31" fillId="17" borderId="31" xfId="4" applyNumberFormat="1" applyFont="1" applyFill="1" applyBorder="1" applyAlignment="1">
      <alignment horizontal="left" vertical="top" wrapText="1"/>
    </xf>
    <xf numFmtId="49" fontId="28" fillId="2" borderId="31" xfId="4" applyNumberFormat="1" applyFont="1" applyFill="1" applyBorder="1" applyAlignment="1">
      <alignment horizontal="left" vertical="top" wrapText="1"/>
    </xf>
    <xf numFmtId="49" fontId="22" fillId="6" borderId="31" xfId="4" applyNumberFormat="1" applyFont="1" applyFill="1" applyBorder="1" applyAlignment="1">
      <alignment horizontal="left" vertical="center"/>
    </xf>
    <xf numFmtId="49" fontId="1" fillId="6" borderId="31" xfId="4" applyNumberFormat="1" applyFont="1" applyFill="1" applyBorder="1" applyAlignment="1">
      <alignment horizontal="left" vertical="top" wrapText="1"/>
    </xf>
    <xf numFmtId="0" fontId="1" fillId="6" borderId="31" xfId="4" applyFont="1" applyFill="1" applyBorder="1" applyAlignment="1">
      <alignment horizontal="left" vertical="top"/>
    </xf>
    <xf numFmtId="0" fontId="7" fillId="2" borderId="0" xfId="4" applyFont="1" applyFill="1" applyAlignment="1">
      <alignment horizontal="left" vertical="center"/>
    </xf>
    <xf numFmtId="49" fontId="22" fillId="10" borderId="31" xfId="4" applyNumberFormat="1" applyFont="1" applyFill="1" applyBorder="1" applyAlignment="1">
      <alignment horizontal="left" vertical="top" wrapText="1"/>
    </xf>
    <xf numFmtId="49" fontId="1" fillId="10" borderId="31" xfId="4" applyNumberFormat="1" applyFont="1" applyFill="1" applyBorder="1" applyAlignment="1">
      <alignment horizontal="left" vertical="top" wrapText="1"/>
    </xf>
    <xf numFmtId="0" fontId="1" fillId="10" borderId="31" xfId="4" applyFont="1" applyFill="1" applyBorder="1" applyAlignment="1">
      <alignment horizontal="left" vertical="top"/>
    </xf>
    <xf numFmtId="0" fontId="61" fillId="2" borderId="0" xfId="4" applyFont="1" applyFill="1" applyAlignment="1">
      <alignment horizontal="left" vertical="top"/>
    </xf>
    <xf numFmtId="49" fontId="7" fillId="17" borderId="31" xfId="4" applyNumberFormat="1" applyFont="1" applyFill="1" applyBorder="1" applyAlignment="1">
      <alignment horizontal="left" vertical="top" wrapText="1"/>
    </xf>
    <xf numFmtId="0" fontId="60" fillId="26" borderId="31" xfId="4" applyFont="1" applyFill="1" applyBorder="1" applyAlignment="1">
      <alignment horizontal="left" vertical="center" wrapText="1"/>
    </xf>
    <xf numFmtId="0" fontId="60" fillId="2" borderId="31" xfId="4" applyFont="1" applyFill="1" applyBorder="1" applyAlignment="1">
      <alignment horizontal="left" vertical="top" wrapText="1"/>
    </xf>
    <xf numFmtId="0" fontId="62" fillId="2" borderId="31" xfId="4" applyFont="1" applyFill="1" applyBorder="1" applyAlignment="1">
      <alignment horizontal="left" vertical="top" wrapText="1"/>
    </xf>
    <xf numFmtId="0" fontId="60" fillId="2" borderId="31" xfId="4" applyFont="1" applyFill="1" applyBorder="1" applyAlignment="1">
      <alignment horizontal="left" vertical="top"/>
    </xf>
    <xf numFmtId="0" fontId="42" fillId="2" borderId="31" xfId="4" applyFont="1" applyFill="1" applyBorder="1" applyAlignment="1">
      <alignment horizontal="left" vertical="top"/>
    </xf>
    <xf numFmtId="49" fontId="22" fillId="10" borderId="31" xfId="4" applyNumberFormat="1" applyFont="1" applyFill="1" applyBorder="1" applyAlignment="1">
      <alignment horizontal="left" vertical="top"/>
    </xf>
    <xf numFmtId="49" fontId="8" fillId="2" borderId="0" xfId="0" applyNumberFormat="1" applyFont="1" applyFill="1" applyAlignment="1">
      <alignment horizontal="left" vertical="center"/>
    </xf>
    <xf numFmtId="0" fontId="12" fillId="2" borderId="0" xfId="0" applyFont="1" applyFill="1" applyAlignment="1">
      <alignment vertical="top" wrapText="1"/>
    </xf>
    <xf numFmtId="0" fontId="47" fillId="0" borderId="0" xfId="0" applyFont="1" applyAlignment="1">
      <alignment vertical="top" wrapText="1"/>
    </xf>
    <xf numFmtId="49" fontId="1" fillId="17" borderId="0" xfId="0" applyNumberFormat="1" applyFont="1" applyFill="1" applyAlignment="1">
      <alignment horizontal="left" vertical="center"/>
    </xf>
    <xf numFmtId="0" fontId="0" fillId="0" borderId="0" xfId="0" applyAlignment="1">
      <alignment horizontal="left" vertical="center"/>
    </xf>
  </cellXfs>
  <cellStyles count="5">
    <cellStyle name="Collegamento ipertestuale" xfId="1" builtinId="8"/>
    <cellStyle name="Migliaia" xfId="2" builtinId="3"/>
    <cellStyle name="Normale" xfId="0" builtinId="0"/>
    <cellStyle name="Normale 2" xfId="4" xr:uid="{9D324B01-A428-4D65-83B6-D7A162093CA0}"/>
    <cellStyle name="Percentuale" xfId="3" builtinId="5"/>
  </cellStyles>
  <dxfs count="174">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rgb="FF808080"/>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1F6C9"/>
      <color rgb="FFD3FFC2"/>
      <color rgb="FFC8EBEB"/>
      <color rgb="FFD9D9D9"/>
      <color rgb="FF808080"/>
      <color rgb="FF969696"/>
      <color rgb="FF000000"/>
      <color rgb="FF1D9E9E"/>
      <color rgb="FF92D05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'Risultati grafici'!$C$7</c:f>
              <c:strCache>
                <c:ptCount val="1"/>
                <c:pt idx="0">
                  <c:v>Costi di investimento</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 grafici'!$E$5,'Risultati grafici'!$G$5,'Risultati grafici'!$I$5,'Risultati grafici'!$K$5,'Risultati grafici'!$M$5,'Risultati grafici'!$O$5,'Risultati grafici'!$Q$5,'Risultati grafici'!$S$5,'Risultati grafici'!$U$5,'Risultati grafici'!$W$5)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('Risultati grafici'!$E$7,'Risultati grafici'!$G$7,'Risultati grafici'!$I$7,'Risultati grafici'!$K$7,'Risultati grafici'!$M$7,'Risultati grafici'!$O$7,'Risultati grafici'!$Q$7,'Risultati grafici'!$S$7,'Risultati grafici'!$U$7,'Risultati grafici'!$W$7)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'Risultati grafici'!$C$8</c:f>
              <c:strCache>
                <c:ptCount val="1"/>
                <c:pt idx="0">
                  <c:v>Costi operativi</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 grafici'!$E$5,'Risultati grafici'!$G$5,'Risultati grafici'!$I$5,'Risultati grafici'!$K$5,'Risultati grafici'!$M$5,'Risultati grafici'!$O$5,'Risultati grafici'!$Q$5,'Risultati grafici'!$S$5,'Risultati grafici'!$U$5,'Risultati grafici'!$W$5)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('Risultati grafici'!$E$8,'Risultati grafici'!$G$8,'Risultati grafici'!$I$8,'Risultati grafici'!$K$8,'Risultati grafici'!$M$8,'Risultati grafici'!$O$8,'Risultati grafici'!$Q$8,'Risultati grafici'!$S$8,'Risultati grafici'!$U$8,'Risultati grafici'!$W$8)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'Risultati grafici'!$C$9</c:f>
              <c:strCache>
                <c:ptCount val="1"/>
                <c:pt idx="0">
                  <c:v>Costi di manutenzione e servizio</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 grafici'!$E$5,'Risultati grafici'!$G$5,'Risultati grafici'!$I$5,'Risultati grafici'!$K$5,'Risultati grafici'!$M$5,'Risultati grafici'!$O$5,'Risultati grafici'!$Q$5,'Risultati grafici'!$S$5,'Risultati grafici'!$U$5,'Risultati grafici'!$W$5)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('Risultati grafici'!$E$9,'Risultati grafici'!$G$9,'Risultati grafici'!$I$9,'Risultati grafici'!$K$9,'Risultati grafici'!$M$9,'Risultati grafici'!$O$9,'Risultati grafici'!$Q$9,'Risultati grafici'!$S$9,'Risultati grafici'!$U$9,'Risultati grafici'!$W$9)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'Risultati grafici'!$C$10</c:f>
              <c:strCache>
                <c:ptCount val="1"/>
                <c:pt idx="0">
                  <c:v>Altri costi</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 grafici'!$E$5,'Risultati grafici'!$G$5,'Risultati grafici'!$I$5,'Risultati grafici'!$K$5,'Risultati grafici'!$M$5,'Risultati grafici'!$O$5,'Risultati grafici'!$Q$5,'Risultati grafici'!$S$5,'Risultati grafici'!$U$5,'Risultati grafici'!$W$5)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('Risultati grafici'!$E$10,'Risultati grafici'!$G$10,'Risultati grafici'!$I$10,'Risultati grafici'!$K$10,'Risultati grafici'!$M$10,'Risultati grafici'!$O$10,'Risultati grafici'!$Q$10,'Risultati grafici'!$S$10,'Risultati grafici'!$U$10,'Risultati grafici'!$W$10)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'Risultati grafici'!$C$11</c:f>
              <c:strCache>
                <c:ptCount val="1"/>
                <c:pt idx="0">
                  <c:v>Costi delle esternalità</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 grafici'!$E$5,'Risultati grafici'!$G$5,'Risultati grafici'!$I$5,'Risultati grafici'!$K$5,'Risultati grafici'!$M$5,'Risultati grafici'!$O$5,'Risultati grafici'!$Q$5,'Risultati grafici'!$S$5,'Risultati grafici'!$U$5,'Risultati grafici'!$W$5)</c:f>
              <c:numCache>
                <c:formatCode>0</c:formatCode>
                <c:ptCount val="10"/>
                <c:pt idx="0">
                  <c:v>0</c:v>
                </c:pt>
                <c:pt idx="1">
                  <c:v>0</c:v>
                </c:pt>
                <c:pt idx="2">
                  <c:v>0</c:v>
                </c:pt>
                <c:pt idx="3">
                  <c:v>0</c:v>
                </c:pt>
                <c:pt idx="4">
                  <c:v>0</c:v>
                </c:pt>
                <c:pt idx="5">
                  <c:v>0</c:v>
                </c:pt>
                <c:pt idx="6">
                  <c:v>0</c:v>
                </c:pt>
                <c:pt idx="7">
                  <c:v>0</c:v>
                </c:pt>
                <c:pt idx="8">
                  <c:v>0</c:v>
                </c:pt>
                <c:pt idx="9">
                  <c:v>0</c:v>
                </c:pt>
              </c:numCache>
            </c:numRef>
          </c:cat>
          <c:val>
            <c:numRef>
              <c:f>('Risultati grafici'!$E$11,'Risultati grafici'!$G$11,'Risultati grafici'!$I$11,'Risultati grafici'!$K$11,'Risultati grafici'!$M$11,'Risultati grafici'!$O$11,'Risultati grafici'!$Q$11,'Risultati grafici'!$S$11,'Risultati grafici'!$U$11,'Risultati grafici'!$W$11)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124626944"/>
        <c:axId val="124322368"/>
      </c:barChart>
      <c:catAx>
        <c:axId val="124626944"/>
        <c:scaling>
          <c:orientation val="minMax"/>
        </c:scaling>
        <c:delete val="0"/>
        <c:axPos val="b"/>
        <c:numFmt formatCode="0"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it-IT"/>
          </a:p>
        </c:txPr>
        <c:crossAx val="124322368"/>
        <c:crosses val="autoZero"/>
        <c:auto val="1"/>
        <c:lblAlgn val="ctr"/>
        <c:lblOffset val="100"/>
        <c:noMultiLvlLbl val="1"/>
      </c:catAx>
      <c:valAx>
        <c:axId val="124322368"/>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es-ES" sz="1000" b="1" strike="noStrike" spc="-1">
                    <a:solidFill>
                      <a:srgbClr val="000000"/>
                    </a:solidFill>
                    <a:latin typeface="Arial"/>
                  </a:rPr>
                  <a:t>Costo del ciclo</a:t>
                </a:r>
                <a:r>
                  <a:rPr lang="es-ES" sz="1000" b="1" strike="noStrike" spc="-1" baseline="0">
                    <a:solidFill>
                      <a:srgbClr val="000000"/>
                    </a:solidFill>
                    <a:latin typeface="Arial"/>
                  </a:rPr>
                  <a:t> di vita</a:t>
                </a:r>
                <a:endParaRPr lang="es-ES" sz="1000" b="1" strike="noStrike" spc="-1">
                  <a:solidFill>
                    <a:srgbClr val="000000"/>
                  </a:solidFill>
                  <a:latin typeface="Arial"/>
                </a:endParaRPr>
              </a:p>
            </c:rich>
          </c:tx>
          <c:layout>
            <c:manualLayout>
              <c:xMode val="edge"/>
              <c:yMode val="edge"/>
              <c:x val="0.17980890751684991"/>
              <c:y val="0.2128386397352505"/>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it-IT"/>
          </a:p>
        </c:txPr>
        <c:crossAx val="124626944"/>
        <c:crosses val="autoZero"/>
        <c:crossBetween val="between"/>
      </c:valAx>
      <c:spPr>
        <a:noFill/>
        <a:ln>
          <a:noFill/>
        </a:ln>
      </c:spPr>
    </c:plotArea>
    <c:legend>
      <c:legendPos val="l"/>
      <c:layout>
        <c:manualLayout>
          <c:xMode val="edge"/>
          <c:yMode val="edge"/>
          <c:x val="4.8543689320388345E-3"/>
          <c:y val="0.13859042674491084"/>
          <c:w val="0.164618779556787"/>
          <c:h val="0.44908670847281806"/>
        </c:manualLayout>
      </c:layout>
      <c:overlay val="0"/>
      <c:spPr>
        <a:noFill/>
        <a:ln>
          <a:noFill/>
        </a:ln>
      </c:spPr>
      <c:txPr>
        <a:bodyPr/>
        <a:lstStyle/>
        <a:p>
          <a:pPr>
            <a:defRPr sz="1000" b="0" strike="noStrike" spc="-1">
              <a:solidFill>
                <a:srgbClr val="000000"/>
              </a:solidFill>
              <a:latin typeface="Arial"/>
            </a:defRPr>
          </a:pPr>
          <a:endParaRPr lang="it-IT"/>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30</xdr:row>
      <xdr:rowOff>165960</xdr:rowOff>
    </xdr:from>
    <xdr:to>
      <xdr:col>1</xdr:col>
      <xdr:colOff>2295360</xdr:colOff>
      <xdr:row>30</xdr:row>
      <xdr:rowOff>1533240</xdr:rowOff>
    </xdr:to>
    <xdr:pic>
      <xdr:nvPicPr>
        <xdr:cNvPr id="2" name="Picture 1" descr="Logo Commissione Europea">
          <a:extLst>
            <a:ext uri="{FF2B5EF4-FFF2-40B4-BE49-F238E27FC236}">
              <a16:creationId xmlns:a16="http://schemas.microsoft.com/office/drawing/2014/main" id="{A0BD97C3-91D0-4B1B-8769-A7A7EBB9581F}"/>
            </a:ext>
          </a:extLst>
        </xdr:cNvPr>
        <xdr:cNvPicPr/>
      </xdr:nvPicPr>
      <xdr:blipFill>
        <a:blip xmlns:r="http://schemas.openxmlformats.org/officeDocument/2006/relationships" r:embed="rId1"/>
        <a:srcRect l="14708"/>
        <a:stretch/>
      </xdr:blipFill>
      <xdr:spPr>
        <a:xfrm>
          <a:off x="325515" y="18387285"/>
          <a:ext cx="2265120" cy="1367280"/>
        </a:xfrm>
        <a:prstGeom prst="rect">
          <a:avLst/>
        </a:prstGeom>
        <a:ln>
          <a:noFill/>
        </a:ln>
      </xdr:spPr>
    </xdr:pic>
    <xdr:clientData/>
  </xdr:twoCellAnchor>
  <xdr:twoCellAnchor editAs="oneCell">
    <xdr:from>
      <xdr:col>1</xdr:col>
      <xdr:colOff>2325240</xdr:colOff>
      <xdr:row>30</xdr:row>
      <xdr:rowOff>195480</xdr:rowOff>
    </xdr:from>
    <xdr:to>
      <xdr:col>1</xdr:col>
      <xdr:colOff>8480620</xdr:colOff>
      <xdr:row>31</xdr:row>
      <xdr:rowOff>945</xdr:rowOff>
    </xdr:to>
    <xdr:sp macro="" textlink="">
      <xdr:nvSpPr>
        <xdr:cNvPr id="3" name="CustomShape 1">
          <a:extLst>
            <a:ext uri="{FF2B5EF4-FFF2-40B4-BE49-F238E27FC236}">
              <a16:creationId xmlns:a16="http://schemas.microsoft.com/office/drawing/2014/main" id="{9E52DFFE-81B7-48C0-BCC3-FACE141DC983}"/>
            </a:ext>
          </a:extLst>
        </xdr:cNvPr>
        <xdr:cNvSpPr/>
      </xdr:nvSpPr>
      <xdr:spPr>
        <a:xfrm>
          <a:off x="2620515" y="18416805"/>
          <a:ext cx="6155380" cy="1881915"/>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1" normalizeH="0" baseline="0" noProof="0">
              <a:ln>
                <a:noFill/>
              </a:ln>
              <a:solidFill>
                <a:srgbClr val="000000"/>
              </a:solidFill>
              <a:effectLst/>
              <a:uLnTx/>
              <a:uFillTx/>
              <a:latin typeface="Arial"/>
              <a:ea typeface="+mn-ea"/>
              <a:cs typeface="+mn-cs"/>
            </a:rPr>
            <a:t>© European </a:t>
          </a:r>
          <a:r>
            <a:rPr kumimoji="0" lang="en-US" sz="1100" b="0" i="0" u="none" strike="noStrike" kern="0" cap="none" spc="-1" normalizeH="0" baseline="0" noProof="0">
              <a:ln>
                <a:noFill/>
              </a:ln>
              <a:solidFill>
                <a:prstClr val="black"/>
              </a:solidFill>
              <a:effectLst/>
              <a:uLnTx/>
              <a:uFillTx/>
              <a:latin typeface="Arial"/>
              <a:ea typeface="+mn-ea"/>
              <a:cs typeface="+mn-cs"/>
            </a:rPr>
            <a:t>Commission, August 2019</a:t>
          </a:r>
          <a:endParaRPr kumimoji="0" lang="en-US" sz="1100" b="0" i="0" u="none" strike="noStrike" kern="0" cap="none" spc="-1" normalizeH="0" baseline="0" noProof="0">
            <a:ln>
              <a:noFill/>
            </a:ln>
            <a:solidFill>
              <a:prstClr val="black"/>
            </a:solidFill>
            <a:effectLst/>
            <a:uLnTx/>
            <a:uFillTx/>
            <a:latin typeface="Times New Roman"/>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1" normalizeH="0" baseline="0" noProof="0">
            <a:ln>
              <a:noFill/>
            </a:ln>
            <a:solidFill>
              <a:sysClr val="windowText" lastClr="000000"/>
            </a:solidFill>
            <a:effectLst/>
            <a:uLnTx/>
            <a:uFillTx/>
            <a:latin typeface="Times New Roman"/>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1" normalizeH="0" baseline="0" noProof="0">
              <a:ln>
                <a:noFill/>
              </a:ln>
              <a:solidFill>
                <a:srgbClr val="595959"/>
              </a:solidFill>
              <a:effectLst/>
              <a:uLnTx/>
              <a:uFillTx/>
              <a:latin typeface="Arial"/>
              <a:ea typeface="+mn-ea"/>
              <a:cs typeface="+mn-cs"/>
            </a:rPr>
            <a:t>This tool has been developed under Contract Nº 07.0201/2017/767625/SER/ENV.B.1 between the European Commission, Ecoinstitut SCCL and ICLEI – Local Governments for Sustainability, supported by Public Procurement Analysis (PPA) and A. Geuder.</a:t>
          </a:r>
          <a:endParaRPr kumimoji="0" lang="en-US" sz="1000" b="0" i="0" u="none" strike="noStrike" kern="0" cap="none" spc="-1" normalizeH="0" baseline="0" noProof="0">
            <a:ln>
              <a:noFill/>
            </a:ln>
            <a:solidFill>
              <a:sysClr val="windowText" lastClr="000000"/>
            </a:solidFill>
            <a:effectLst/>
            <a:uLnTx/>
            <a:uFillTx/>
            <a:latin typeface="Times New Roman"/>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1" normalizeH="0" baseline="0" noProof="0">
            <a:ln>
              <a:noFill/>
            </a:ln>
            <a:solidFill>
              <a:sysClr val="windowText" lastClr="000000"/>
            </a:solidFill>
            <a:effectLst/>
            <a:uLnTx/>
            <a:uFillTx/>
            <a:latin typeface="Times New Roman"/>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1" normalizeH="0" baseline="0" noProof="0">
              <a:ln>
                <a:noFill/>
              </a:ln>
              <a:solidFill>
                <a:srgbClr val="595959"/>
              </a:solidFill>
              <a:effectLst/>
              <a:uLnTx/>
              <a:uFillTx/>
              <a:latin typeface="Arial"/>
              <a:ea typeface="+mn-ea"/>
              <a:cs typeface="+mn-cs"/>
            </a:rPr>
            <a:t>Neither the European Commission nor any person acting on behalf of the Commission is responsible for the use that might be made of this tool.</a:t>
          </a:r>
          <a:endParaRPr kumimoji="0" lang="en-US" sz="1000" b="0" i="0" u="none" strike="noStrike" kern="0" cap="none" spc="-1" normalizeH="0" baseline="0" noProof="0">
            <a:ln>
              <a:noFill/>
            </a:ln>
            <a:solidFill>
              <a:sysClr val="windowText" lastClr="000000"/>
            </a:solidFill>
            <a:effectLst/>
            <a:uLnTx/>
            <a:uFillTx/>
            <a:latin typeface="Times New Roman"/>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1" normalizeH="0" baseline="0" noProof="0">
            <a:ln>
              <a:noFill/>
            </a:ln>
            <a:solidFill>
              <a:sysClr val="windowText" lastClr="000000"/>
            </a:solidFill>
            <a:effectLst/>
            <a:uLnTx/>
            <a:uFillTx/>
            <a:latin typeface="Times New Roman"/>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1" normalizeH="0" baseline="0" noProof="0">
              <a:ln>
                <a:noFill/>
              </a:ln>
              <a:solidFill>
                <a:srgbClr val="595959"/>
              </a:solidFill>
              <a:effectLst/>
              <a:uLnTx/>
              <a:uFillTx/>
              <a:latin typeface="Arial"/>
              <a:ea typeface="+mn-ea"/>
              <a:cs typeface="+mn-cs"/>
            </a:rPr>
            <a:t>Reproduction is authorised provided the source is acknowledged. The reuse policy of European Commission documents is regulated by Decision 2011/833/EU (OJ L 330, 14.12.2011, p. 39). </a:t>
          </a:r>
          <a:endParaRPr kumimoji="0" lang="en-US" sz="1000" b="0" i="0" u="none" strike="noStrike" kern="0" cap="none" spc="-1" normalizeH="0" baseline="0" noProof="0">
            <a:ln>
              <a:noFill/>
            </a:ln>
            <a:solidFill>
              <a:sysClr val="windowText" lastClr="000000"/>
            </a:solidFill>
            <a:effectLst/>
            <a:uLnTx/>
            <a:uFillTx/>
            <a:latin typeface="Times New Roman"/>
            <a:ea typeface="+mn-ea"/>
            <a:cs typeface="+mn-cs"/>
          </a:endParaRPr>
        </a:p>
        <a:p>
          <a:pPr>
            <a:lnSpc>
              <a:spcPct val="100000"/>
            </a:lnSpc>
          </a:pPr>
          <a:endParaRPr lang="en-US" sz="1000" b="0" strike="noStrike" spc="-1">
            <a:latin typeface="Times New Roman"/>
          </a:endParaRPr>
        </a:p>
      </xdr:txBody>
    </xdr:sp>
    <xdr:clientData/>
  </xdr:twoCellAnchor>
  <xdr:twoCellAnchor editAs="oneCell">
    <xdr:from>
      <xdr:col>0</xdr:col>
      <xdr:colOff>289985</xdr:colOff>
      <xdr:row>15</xdr:row>
      <xdr:rowOff>1138761</xdr:rowOff>
    </xdr:from>
    <xdr:to>
      <xdr:col>1</xdr:col>
      <xdr:colOff>291028</xdr:colOff>
      <xdr:row>20</xdr:row>
      <xdr:rowOff>38099</xdr:rowOff>
    </xdr:to>
    <xdr:pic>
      <xdr:nvPicPr>
        <xdr:cNvPr id="4" name="Picture 10">
          <a:extLst>
            <a:ext uri="{FF2B5EF4-FFF2-40B4-BE49-F238E27FC236}">
              <a16:creationId xmlns:a16="http://schemas.microsoft.com/office/drawing/2014/main" id="{5890ADF1-DBBB-4774-A757-FB429B88F3BF}"/>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2"/>
        <a:srcRect r="93392" b="1774"/>
        <a:stretch/>
      </xdr:blipFill>
      <xdr:spPr>
        <a:xfrm>
          <a:off x="289985" y="11587686"/>
          <a:ext cx="296318" cy="775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27</xdr:col>
      <xdr:colOff>571500</xdr:colOff>
      <xdr:row>126</xdr:row>
      <xdr:rowOff>101600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27</xdr:col>
      <xdr:colOff>571500</xdr:colOff>
      <xdr:row>126</xdr:row>
      <xdr:rowOff>101600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27</xdr:col>
      <xdr:colOff>571500</xdr:colOff>
      <xdr:row>126</xdr:row>
      <xdr:rowOff>101600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27</xdr:col>
      <xdr:colOff>571500</xdr:colOff>
      <xdr:row>126</xdr:row>
      <xdr:rowOff>101600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27</xdr:col>
      <xdr:colOff>571500</xdr:colOff>
      <xdr:row>126</xdr:row>
      <xdr:rowOff>101600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27</xdr:col>
      <xdr:colOff>571500</xdr:colOff>
      <xdr:row>126</xdr:row>
      <xdr:rowOff>101600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27</xdr:col>
      <xdr:colOff>571500</xdr:colOff>
      <xdr:row>126</xdr:row>
      <xdr:rowOff>101600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552450</xdr:rowOff>
    </xdr:from>
    <xdr:to>
      <xdr:col>6</xdr:col>
      <xdr:colOff>310243</xdr:colOff>
      <xdr:row>3</xdr:row>
      <xdr:rowOff>162324</xdr:rowOff>
    </xdr:to>
    <xdr:sp macro="" textlink="">
      <xdr:nvSpPr>
        <xdr:cNvPr id="3" name="CustomShape 1">
          <a:extLst>
            <a:ext uri="{FF2B5EF4-FFF2-40B4-BE49-F238E27FC236}">
              <a16:creationId xmlns:a16="http://schemas.microsoft.com/office/drawing/2014/main" id="{29F12616-F6D2-405E-A77E-CAFCD3514D58}"/>
            </a:ext>
          </a:extLst>
        </xdr:cNvPr>
        <xdr:cNvSpPr/>
      </xdr:nvSpPr>
      <xdr:spPr>
        <a:xfrm>
          <a:off x="238125" y="552450"/>
          <a:ext cx="10616293" cy="54332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1" normalizeH="0" baseline="0" noProof="0">
              <a:ln>
                <a:noFill/>
              </a:ln>
              <a:solidFill>
                <a:sysClr val="windowText" lastClr="000000"/>
              </a:solidFill>
              <a:effectLst/>
              <a:uLnTx/>
              <a:uFillTx/>
              <a:latin typeface="Arial"/>
              <a:ea typeface="+mn-ea"/>
              <a:cs typeface="+mn-cs"/>
            </a:rPr>
            <a:t>Le offerte economiche saranno valutate utilizzando un approccio basato sui costi del ciclo di vita, come indicato nel documento di gara. Per valutare la tua offerta per l'aggiudicazione dell'appalto, ti preghiamo di </a:t>
          </a:r>
          <a:r>
            <a:rPr kumimoji="0" lang="en-US" sz="1100" b="1" i="0" u="none" strike="noStrike" kern="0" cap="none" spc="-1" normalizeH="0" baseline="0" noProof="0">
              <a:ln>
                <a:noFill/>
              </a:ln>
              <a:solidFill>
                <a:sysClr val="windowText" lastClr="000000"/>
              </a:solidFill>
              <a:effectLst/>
              <a:uLnTx/>
              <a:uFillTx/>
              <a:latin typeface="Arial"/>
              <a:ea typeface="+mn-ea"/>
              <a:cs typeface="+mn-cs"/>
            </a:rPr>
            <a:t>fornire le informazioni relative alla tua offerta riempiendo le celle BIANCHE delle relative colonne con i dati della tua offerta.</a:t>
          </a:r>
          <a:endParaRPr kumimoji="0" lang="en-US" sz="1100" b="1" i="0" u="none" strike="noStrike" kern="0" cap="none" spc="-1" normalizeH="0" baseline="0" noProof="0">
            <a:ln>
              <a:noFill/>
            </a:ln>
            <a:solidFill>
              <a:sysClr val="windowText" lastClr="000000"/>
            </a:solidFill>
            <a:effectLst/>
            <a:uLnTx/>
            <a:uFillTx/>
            <a:latin typeface="Times New Roman"/>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241300</xdr:colOff>
      <xdr:row>1</xdr:row>
      <xdr:rowOff>38100</xdr:rowOff>
    </xdr:from>
    <xdr:to>
      <xdr:col>3</xdr:col>
      <xdr:colOff>151246</xdr:colOff>
      <xdr:row>1</xdr:row>
      <xdr:rowOff>587320</xdr:rowOff>
    </xdr:to>
    <xdr:sp macro="" textlink="">
      <xdr:nvSpPr>
        <xdr:cNvPr id="2" name="CustomShape 1">
          <a:extLst>
            <a:ext uri="{FF2B5EF4-FFF2-40B4-BE49-F238E27FC236}">
              <a16:creationId xmlns:a16="http://schemas.microsoft.com/office/drawing/2014/main" id="{B8E29325-0E21-457D-BB7E-C94023EA7025}"/>
            </a:ext>
          </a:extLst>
        </xdr:cNvPr>
        <xdr:cNvSpPr/>
      </xdr:nvSpPr>
      <xdr:spPr>
        <a:xfrm>
          <a:off x="241300" y="609600"/>
          <a:ext cx="10587471"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1" normalizeH="0" baseline="0" noProof="0">
              <a:ln>
                <a:noFill/>
              </a:ln>
              <a:solidFill>
                <a:sysClr val="windowText" lastClr="000000"/>
              </a:solidFill>
              <a:effectLst/>
              <a:uLnTx/>
              <a:uFillTx/>
              <a:latin typeface="Arial"/>
              <a:ea typeface="+mn-ea"/>
              <a:cs typeface="+mn-cs"/>
            </a:rPr>
            <a:t>Questo foglio fornisce definizioni chiare per ciascuno dei parametri e delle formule utilizzati nello strumento. Le amministrazioni aggiudicatrici dovranno assicurarsi che gli standard utilizzati per definire alcuni parametri siano coerenti con le specifiche tecniche (soprattutto in relazione all'uso di energia per il calcolo dei costi operativi).</a:t>
          </a:r>
          <a:endParaRPr kumimoji="0" lang="en-US" sz="1100" b="1" i="0" u="none" strike="noStrike" kern="0" cap="none" spc="-1" normalizeH="0" baseline="0" noProof="0">
            <a:ln>
              <a:noFill/>
            </a:ln>
            <a:solidFill>
              <a:sysClr val="windowText" lastClr="000000"/>
            </a:solidFill>
            <a:effectLst/>
            <a:uLnTx/>
            <a:uFillTx/>
            <a:latin typeface="Times New Roman"/>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13</xdr:row>
      <xdr:rowOff>0</xdr:rowOff>
    </xdr:from>
    <xdr:to>
      <xdr:col>24</xdr:col>
      <xdr:colOff>0</xdr:colOff>
      <xdr:row>32</xdr:row>
      <xdr:rowOff>127000</xdr:rowOff>
    </xdr:to>
    <xdr:graphicFrame macro="">
      <xdr:nvGraphicFramePr>
        <xdr:cNvPr id="2" name="Chart 23" descr="Componenti di costo del ciclo di vita">
          <a:extLst>
            <a:ext uri="{FF2B5EF4-FFF2-40B4-BE49-F238E27FC236}">
              <a16:creationId xmlns:a16="http://schemas.microsoft.com/office/drawing/2014/main" id="{0C27602B-2451-B248-A943-EFAC6337B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241889</xdr:colOff>
      <xdr:row>54</xdr:row>
      <xdr:rowOff>110665</xdr:rowOff>
    </xdr:to>
    <xdr:sp macro="" textlink="">
      <xdr:nvSpPr>
        <xdr:cNvPr id="29" name="CustomShape 1" descr="Dati di riferimento" hidden="1">
          <a:extLst>
            <a:ext uri="{FF2B5EF4-FFF2-40B4-BE49-F238E27FC236}">
              <a16:creationId xmlns:a16="http://schemas.microsoft.com/office/drawing/2014/main" id="{00000000-0008-0000-04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241889</xdr:colOff>
      <xdr:row>54</xdr:row>
      <xdr:rowOff>110665</xdr:rowOff>
    </xdr:to>
    <xdr:sp macro="" textlink="">
      <xdr:nvSpPr>
        <xdr:cNvPr id="30" name="CustomShape 1" descr="Dati di riferimento" hidden="1">
          <a:extLst>
            <a:ext uri="{FF2B5EF4-FFF2-40B4-BE49-F238E27FC236}">
              <a16:creationId xmlns:a16="http://schemas.microsoft.com/office/drawing/2014/main" id="{00000000-0008-0000-04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1</xdr:row>
      <xdr:rowOff>0</xdr:rowOff>
    </xdr:from>
    <xdr:to>
      <xdr:col>9</xdr:col>
      <xdr:colOff>1447800</xdr:colOff>
      <xdr:row>1</xdr:row>
      <xdr:rowOff>549220</xdr:rowOff>
    </xdr:to>
    <xdr:sp macro="" textlink="">
      <xdr:nvSpPr>
        <xdr:cNvPr id="6" name="CustomShape 1">
          <a:extLst>
            <a:ext uri="{FF2B5EF4-FFF2-40B4-BE49-F238E27FC236}">
              <a16:creationId xmlns:a16="http://schemas.microsoft.com/office/drawing/2014/main" id="{AA13272E-FB6D-40CC-9079-46A6B106FDDA}"/>
            </a:ext>
          </a:extLst>
        </xdr:cNvPr>
        <xdr:cNvSpPr/>
      </xdr:nvSpPr>
      <xdr:spPr>
        <a:xfrm>
          <a:off x="295275" y="571500"/>
          <a:ext cx="107823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1" normalizeH="0" baseline="0" noProof="0">
              <a:ln>
                <a:noFill/>
              </a:ln>
              <a:solidFill>
                <a:sysClr val="windowText" lastClr="000000"/>
              </a:solidFill>
              <a:effectLst/>
              <a:uLnTx/>
              <a:uFillTx/>
              <a:latin typeface="Arial"/>
              <a:ea typeface="+mn-ea"/>
              <a:cs typeface="+mn-cs"/>
            </a:rPr>
            <a:t>Questo foglio contiene i set di dati utilizzati per alcuni calcoli. Include la valuta e le emissioni di CO</a:t>
          </a:r>
          <a:r>
            <a:rPr kumimoji="0" lang="en-US" sz="1100" b="0" i="0" u="none" strike="noStrike" kern="0" cap="none" spc="-1" normalizeH="0" baseline="-25000" noProof="0">
              <a:ln>
                <a:noFill/>
              </a:ln>
              <a:solidFill>
                <a:sysClr val="windowText" lastClr="000000"/>
              </a:solidFill>
              <a:effectLst/>
              <a:uLnTx/>
              <a:uFillTx/>
              <a:latin typeface="Arial"/>
              <a:ea typeface="+mn-ea"/>
              <a:cs typeface="+mn-cs"/>
            </a:rPr>
            <a:t>2-eq</a:t>
          </a:r>
          <a:r>
            <a:rPr kumimoji="0" lang="en-US" sz="1100" b="0" i="0" u="none" strike="noStrike" kern="0" cap="none" spc="-1" normalizeH="0" baseline="0" noProof="0">
              <a:ln>
                <a:noFill/>
              </a:ln>
              <a:solidFill>
                <a:sysClr val="windowText" lastClr="000000"/>
              </a:solidFill>
              <a:effectLst/>
              <a:uLnTx/>
              <a:uFillTx/>
              <a:latin typeface="Arial"/>
              <a:ea typeface="+mn-ea"/>
              <a:cs typeface="+mn-cs"/>
            </a:rPr>
            <a:t> del mix elettrico nazionale per i paesi dell'UE, nonché il testo per i menu a discesa. </a:t>
          </a:r>
          <a:r>
            <a:rPr kumimoji="0" lang="en-US" sz="1100" b="0" i="0" u="none" strike="noStrike" kern="0" cap="none" spc="-1" normalizeH="0" baseline="0" noProof="0">
              <a:ln>
                <a:noFill/>
              </a:ln>
              <a:solidFill>
                <a:srgbClr val="FF0000"/>
              </a:solidFill>
              <a:effectLst/>
              <a:uLnTx/>
              <a:uFillTx/>
              <a:latin typeface="Arial"/>
              <a:ea typeface="+mn-ea"/>
              <a:cs typeface="+mn-cs"/>
            </a:rPr>
            <a:t>NON EDITARE O MODIFICARE </a:t>
          </a:r>
          <a:r>
            <a:rPr kumimoji="0" lang="en-US" sz="1100" b="0" i="0" u="none" strike="noStrike" kern="0" cap="none" spc="-1" normalizeH="0" baseline="0" noProof="0">
              <a:ln>
                <a:noFill/>
              </a:ln>
              <a:solidFill>
                <a:sysClr val="windowText" lastClr="000000"/>
              </a:solidFill>
              <a:effectLst/>
              <a:uLnTx/>
              <a:uFillTx/>
              <a:latin typeface="Arial"/>
              <a:ea typeface="+mn-ea"/>
              <a:cs typeface="+mn-cs"/>
            </a:rPr>
            <a:t>gli elementi di questa scheda per evitare errori nello strumento.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12</xdr:col>
      <xdr:colOff>141061</xdr:colOff>
      <xdr:row>1</xdr:row>
      <xdr:rowOff>549220</xdr:rowOff>
    </xdr:to>
    <xdr:sp macro="" textlink="">
      <xdr:nvSpPr>
        <xdr:cNvPr id="3" name="CustomShape 1">
          <a:extLst>
            <a:ext uri="{FF2B5EF4-FFF2-40B4-BE49-F238E27FC236}">
              <a16:creationId xmlns:a16="http://schemas.microsoft.com/office/drawing/2014/main" id="{30D5CCCA-C62B-4CCF-84A1-925DFE5A501A}"/>
            </a:ext>
          </a:extLst>
        </xdr:cNvPr>
        <xdr:cNvSpPr/>
      </xdr:nvSpPr>
      <xdr:spPr>
        <a:xfrm>
          <a:off x="361950" y="571500"/>
          <a:ext cx="10609036"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1" normalizeH="0" baseline="0" noProof="0">
              <a:ln>
                <a:noFill/>
              </a:ln>
              <a:solidFill>
                <a:sysClr val="windowText" lastClr="000000"/>
              </a:solidFill>
              <a:effectLst/>
              <a:uLnTx/>
              <a:uFillTx/>
              <a:latin typeface="Arial"/>
              <a:ea typeface="+mn-ea"/>
              <a:cs typeface="+mn-cs"/>
            </a:rPr>
            <a:t>Questa scheda contiene alcuni dei calcoli necessari per ottenere i costi del ciclo di vita delle offerte</a:t>
          </a:r>
          <a:r>
            <a:rPr kumimoji="0" lang="en-US" sz="1100" b="0" i="0" u="none" strike="noStrike" kern="0" cap="none" spc="-1" normalizeH="0" baseline="0" noProof="0">
              <a:ln>
                <a:noFill/>
              </a:ln>
              <a:solidFill>
                <a:srgbClr val="FF0000"/>
              </a:solidFill>
              <a:effectLst/>
              <a:uLnTx/>
              <a:uFillTx/>
              <a:latin typeface="Arial"/>
              <a:ea typeface="+mn-ea"/>
              <a:cs typeface="+mn-cs"/>
            </a:rPr>
            <a:t>. NON EDITARE O MODIFICARE </a:t>
          </a:r>
          <a:r>
            <a:rPr kumimoji="0" lang="en-US" sz="1100" b="0" i="0" u="none" strike="noStrike" kern="0" cap="none" spc="-1" normalizeH="0" baseline="0" noProof="0">
              <a:ln>
                <a:noFill/>
              </a:ln>
              <a:solidFill>
                <a:sysClr val="windowText" lastClr="000000"/>
              </a:solidFill>
              <a:effectLst/>
              <a:uLnTx/>
              <a:uFillTx/>
              <a:latin typeface="Arial"/>
              <a:ea typeface="+mn-ea"/>
              <a:cs typeface="+mn-cs"/>
            </a:rPr>
            <a:t>per evitare errori nello strumento.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c.europa.eu/environment/gpp/lcc.htm" TargetMode="External"/><Relationship Id="rId1" Type="http://schemas.openxmlformats.org/officeDocument/2006/relationships/hyperlink" Target="http://ec.europa.eu/environment/gpp/helpdesk.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F1B4-1FCC-473A-A057-C5B4598AA04A}">
  <dimension ref="A1:AMJ31"/>
  <sheetViews>
    <sheetView tabSelected="1" zoomScale="90" zoomScaleNormal="90" workbookViewId="0">
      <selection activeCell="D11" sqref="D11"/>
    </sheetView>
  </sheetViews>
  <sheetFormatPr defaultColWidth="8.875" defaultRowHeight="14.25" x14ac:dyDescent="0.2"/>
  <cols>
    <col min="1" max="1" width="3.875" style="288" customWidth="1"/>
    <col min="2" max="2" width="115.5" style="289" customWidth="1"/>
    <col min="3" max="3" width="6" style="288" customWidth="1"/>
    <col min="4" max="4" width="77.125" style="288" customWidth="1"/>
    <col min="5" max="1016" width="10.75" style="288" customWidth="1"/>
    <col min="1017" max="1025" width="8.875" style="290" customWidth="1"/>
    <col min="1026" max="16384" width="8.875" style="290"/>
  </cols>
  <sheetData>
    <row r="1" spans="2:1024" s="280" customFormat="1" ht="65.25" customHeight="1" x14ac:dyDescent="0.4">
      <c r="B1" s="279" t="s">
        <v>357</v>
      </c>
    </row>
    <row r="2" spans="2:1024" s="282" customFormat="1" ht="44.1" customHeight="1" x14ac:dyDescent="0.2">
      <c r="B2" s="281" t="s">
        <v>174</v>
      </c>
    </row>
    <row r="3" spans="2:1024" s="284" customFormat="1" ht="21" customHeight="1" x14ac:dyDescent="0.2">
      <c r="B3" s="283" t="s">
        <v>175</v>
      </c>
      <c r="D3" s="285"/>
      <c r="AMC3" s="286"/>
      <c r="AMD3" s="286"/>
      <c r="AME3" s="286"/>
      <c r="AMF3" s="286"/>
      <c r="AMG3" s="286"/>
      <c r="AMH3" s="286"/>
      <c r="AMI3" s="286"/>
      <c r="AMJ3" s="286"/>
    </row>
    <row r="4" spans="2:1024" ht="186.75" x14ac:dyDescent="0.2">
      <c r="B4" s="287" t="s">
        <v>176</v>
      </c>
      <c r="D4" s="289"/>
    </row>
    <row r="5" spans="2:1024" ht="21" customHeight="1" x14ac:dyDescent="0.2">
      <c r="B5" s="283" t="s">
        <v>177</v>
      </c>
      <c r="D5" s="289"/>
    </row>
    <row r="6" spans="2:1024" ht="28.5" x14ac:dyDescent="0.2">
      <c r="B6" s="291" t="s">
        <v>178</v>
      </c>
      <c r="D6" s="289"/>
    </row>
    <row r="7" spans="2:1024" ht="15" x14ac:dyDescent="0.2">
      <c r="B7" s="291" t="s">
        <v>179</v>
      </c>
      <c r="D7" s="289"/>
    </row>
    <row r="8" spans="2:1024" ht="100.5" x14ac:dyDescent="0.2">
      <c r="B8" s="287" t="s">
        <v>180</v>
      </c>
      <c r="D8" s="289"/>
    </row>
    <row r="9" spans="2:1024" ht="57.75" x14ac:dyDescent="0.2">
      <c r="B9" s="292" t="s">
        <v>181</v>
      </c>
      <c r="D9" s="289"/>
    </row>
    <row r="10" spans="2:1024" ht="57.75" x14ac:dyDescent="0.2">
      <c r="B10" s="287" t="s">
        <v>182</v>
      </c>
      <c r="D10" s="289"/>
    </row>
    <row r="11" spans="2:1024" ht="57.75" x14ac:dyDescent="0.2">
      <c r="B11" s="287" t="s">
        <v>183</v>
      </c>
      <c r="D11" s="289"/>
    </row>
    <row r="12" spans="2:1024" ht="45" customHeight="1" x14ac:dyDescent="0.2">
      <c r="B12" s="293" t="s">
        <v>184</v>
      </c>
      <c r="D12" s="294"/>
    </row>
    <row r="13" spans="2:1024" ht="30" x14ac:dyDescent="0.2">
      <c r="B13" s="292" t="s">
        <v>185</v>
      </c>
      <c r="D13" s="289"/>
    </row>
    <row r="14" spans="2:1024" ht="87" customHeight="1" x14ac:dyDescent="0.2">
      <c r="B14" s="295" t="s">
        <v>186</v>
      </c>
      <c r="D14" s="296"/>
    </row>
    <row r="15" spans="2:1024" ht="16.5" x14ac:dyDescent="0.2">
      <c r="B15" s="283" t="s">
        <v>187</v>
      </c>
      <c r="D15" s="289"/>
    </row>
    <row r="16" spans="2:1024" ht="86.1" customHeight="1" x14ac:dyDescent="0.2">
      <c r="B16" s="287" t="s">
        <v>188</v>
      </c>
      <c r="D16" s="296"/>
    </row>
    <row r="17" spans="2:1024" x14ac:dyDescent="0.2">
      <c r="B17" s="297" t="s">
        <v>189</v>
      </c>
    </row>
    <row r="18" spans="2:1024" x14ac:dyDescent="0.2">
      <c r="B18" s="297" t="s">
        <v>190</v>
      </c>
    </row>
    <row r="19" spans="2:1024" x14ac:dyDescent="0.2">
      <c r="B19" s="297" t="s">
        <v>191</v>
      </c>
    </row>
    <row r="20" spans="2:1024" ht="15" x14ac:dyDescent="0.25">
      <c r="B20" s="297" t="s">
        <v>192</v>
      </c>
    </row>
    <row r="21" spans="2:1024" x14ac:dyDescent="0.2">
      <c r="B21" s="297"/>
    </row>
    <row r="22" spans="2:1024" ht="161.1" customHeight="1" x14ac:dyDescent="0.2">
      <c r="B22" s="292" t="s">
        <v>193</v>
      </c>
      <c r="D22" s="296"/>
    </row>
    <row r="23" spans="2:1024" ht="69" customHeight="1" x14ac:dyDescent="0.2">
      <c r="B23" s="287" t="s">
        <v>194</v>
      </c>
      <c r="D23" s="296"/>
    </row>
    <row r="24" spans="2:1024" ht="42.75" x14ac:dyDescent="0.2">
      <c r="B24" s="287" t="s">
        <v>195</v>
      </c>
      <c r="D24" s="296"/>
    </row>
    <row r="25" spans="2:1024" x14ac:dyDescent="0.2">
      <c r="B25" s="254" t="s">
        <v>196</v>
      </c>
    </row>
    <row r="26" spans="2:1024" ht="48" customHeight="1" thickBot="1" x14ac:dyDescent="0.25"/>
    <row r="27" spans="2:1024" s="299" customFormat="1" ht="60.75" x14ac:dyDescent="0.2">
      <c r="B27" s="298" t="s">
        <v>197</v>
      </c>
      <c r="AMC27" s="300"/>
      <c r="AMD27" s="300"/>
      <c r="AME27" s="300"/>
      <c r="AMF27" s="300"/>
      <c r="AMG27" s="300"/>
      <c r="AMH27" s="300"/>
      <c r="AMI27" s="300"/>
      <c r="AMJ27" s="300"/>
    </row>
    <row r="28" spans="2:1024" s="299" customFormat="1" ht="26.25" thickBot="1" x14ac:dyDescent="0.25">
      <c r="B28" s="114" t="s">
        <v>21</v>
      </c>
      <c r="AMC28" s="300"/>
      <c r="AMD28" s="300"/>
      <c r="AME28" s="300"/>
      <c r="AMF28" s="300"/>
      <c r="AMG28" s="300"/>
      <c r="AMH28" s="300"/>
      <c r="AMI28" s="300"/>
      <c r="AMJ28" s="300"/>
    </row>
    <row r="31" spans="2:1024" ht="164.1" customHeight="1" x14ac:dyDescent="0.2">
      <c r="B31" s="301"/>
    </row>
  </sheetData>
  <hyperlinks>
    <hyperlink ref="B28" r:id="rId1" xr:uid="{48F3390A-88B7-45DA-B9F0-9B868787720B}"/>
    <hyperlink ref="B25" r:id="rId2" xr:uid="{27140D2A-52D9-4D53-813D-649CD35B5BC0}"/>
  </hyperlinks>
  <pageMargins left="0.75" right="0.75" top="1" bottom="1" header="0.51180555555555496" footer="0.51180555555555496"/>
  <pageSetup scale="68" firstPageNumber="0" orientation="portrait" horizontalDpi="300" verticalDpi="300" r:id="rId3"/>
  <colBreaks count="1" manualBreakCount="1">
    <brk id="2" max="1048575" man="1"/>
  </colBreak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B197"/>
  <sheetViews>
    <sheetView topLeftCell="B50" zoomScale="90" zoomScaleNormal="90" workbookViewId="0">
      <selection activeCell="C70" sqref="C70"/>
    </sheetView>
  </sheetViews>
  <sheetFormatPr defaultColWidth="8.875" defaultRowHeight="12.75" outlineLevelRow="1" outlineLevelCol="1" x14ac:dyDescent="0.2"/>
  <cols>
    <col min="1" max="2" width="3.875" style="4" customWidth="1"/>
    <col min="3" max="3" width="76.875" style="5" customWidth="1"/>
    <col min="4" max="4" width="24.875" style="17" customWidth="1"/>
    <col min="5" max="5" width="20.625" style="6" customWidth="1"/>
    <col min="6" max="6" width="4.375" style="6" customWidth="1"/>
    <col min="7" max="7" width="20.875" style="6" customWidth="1"/>
    <col min="8" max="8" width="4.375" style="6" customWidth="1" outlineLevel="1"/>
    <col min="9" max="9" width="20.875" style="6" customWidth="1" outlineLevel="1"/>
    <col min="10" max="10" width="4.375" style="6" customWidth="1" outlineLevel="1"/>
    <col min="11" max="11" width="20.875" style="6" customWidth="1" outlineLevel="1"/>
    <col min="12" max="12" width="4.375" style="6" customWidth="1" outlineLevel="1"/>
    <col min="13" max="13" width="20.875" style="6" customWidth="1" outlineLevel="1"/>
    <col min="14" max="14" width="4.375" style="6" customWidth="1" outlineLevel="1"/>
    <col min="15" max="15" width="20.875" style="6" customWidth="1" outlineLevel="1"/>
    <col min="16" max="16" width="4.375" style="6" customWidth="1" outlineLevel="1"/>
    <col min="17" max="17" width="20.875" style="6" customWidth="1" outlineLevel="1"/>
    <col min="18" max="18" width="4.375" style="6" customWidth="1" outlineLevel="1"/>
    <col min="19" max="19" width="20.875" style="6" customWidth="1" outlineLevel="1"/>
    <col min="20" max="20" width="4.375" style="6" customWidth="1" outlineLevel="1"/>
    <col min="21" max="21" width="20.875" style="6" customWidth="1" outlineLevel="1"/>
    <col min="22" max="22" width="4.375" style="6" customWidth="1" outlineLevel="1"/>
    <col min="23" max="23" width="20.875" style="6" customWidth="1" outlineLevel="1"/>
    <col min="24" max="24" width="6" style="4" customWidth="1"/>
    <col min="25" max="25" width="3.875" style="4" customWidth="1"/>
    <col min="26" max="1039" width="10.625" style="4" customWidth="1"/>
    <col min="1040" max="1042" width="8.875" style="7" customWidth="1"/>
  </cols>
  <sheetData>
    <row r="1" spans="2:24" s="8" customFormat="1" ht="45" customHeight="1" x14ac:dyDescent="0.35">
      <c r="B1" s="8" t="s">
        <v>31</v>
      </c>
      <c r="D1" s="188"/>
      <c r="E1" s="9"/>
      <c r="F1" s="9"/>
      <c r="G1" s="9"/>
      <c r="H1" s="9"/>
      <c r="I1" s="9"/>
      <c r="J1" s="9"/>
      <c r="K1" s="9"/>
      <c r="L1" s="9"/>
      <c r="M1" s="9"/>
      <c r="N1" s="9"/>
      <c r="O1" s="9"/>
      <c r="P1" s="9"/>
      <c r="Q1" s="9"/>
      <c r="R1" s="9"/>
      <c r="S1" s="9"/>
      <c r="T1" s="9"/>
      <c r="U1" s="9"/>
      <c r="V1" s="9"/>
      <c r="W1" s="9"/>
    </row>
    <row r="2" spans="2:24" s="10" customFormat="1" ht="30.95" customHeight="1" x14ac:dyDescent="0.2">
      <c r="B2" s="135" t="s">
        <v>32</v>
      </c>
      <c r="C2" s="135"/>
      <c r="D2" s="17"/>
      <c r="E2" s="12"/>
      <c r="F2" s="12"/>
      <c r="G2" s="12"/>
      <c r="H2" s="12"/>
      <c r="I2" s="12"/>
      <c r="J2" s="12"/>
      <c r="K2" s="12"/>
      <c r="L2" s="12"/>
      <c r="M2" s="12"/>
      <c r="N2" s="12"/>
      <c r="O2" s="12"/>
      <c r="P2" s="12"/>
      <c r="Q2" s="12"/>
      <c r="R2" s="12"/>
      <c r="S2" s="12"/>
      <c r="T2" s="12"/>
      <c r="U2" s="12"/>
      <c r="V2" s="12"/>
      <c r="W2" s="12"/>
    </row>
    <row r="3" spans="2:24" s="10" customFormat="1" ht="23.1" customHeight="1" x14ac:dyDescent="0.2">
      <c r="B3" s="13" t="s">
        <v>33</v>
      </c>
      <c r="C3" s="13"/>
      <c r="D3" s="14"/>
      <c r="E3" s="15"/>
      <c r="F3" s="15"/>
      <c r="G3" s="15"/>
      <c r="H3" s="15"/>
      <c r="I3" s="15"/>
      <c r="J3" s="15"/>
      <c r="K3" s="15"/>
      <c r="L3" s="15"/>
      <c r="M3" s="15"/>
      <c r="N3" s="15"/>
      <c r="O3" s="15"/>
      <c r="P3" s="15"/>
      <c r="Q3" s="15"/>
      <c r="R3" s="15"/>
      <c r="S3" s="15"/>
      <c r="T3" s="15"/>
      <c r="U3" s="15"/>
      <c r="V3" s="15"/>
      <c r="W3" s="15"/>
      <c r="X3" s="16"/>
    </row>
    <row r="4" spans="2:24" s="10" customFormat="1" ht="14.1" customHeight="1" x14ac:dyDescent="0.2">
      <c r="B4" s="171"/>
      <c r="C4" s="157"/>
      <c r="D4" s="17"/>
      <c r="E4" s="18"/>
      <c r="F4" s="18"/>
      <c r="G4" s="18"/>
      <c r="H4" s="18"/>
      <c r="I4" s="18"/>
      <c r="J4" s="18"/>
      <c r="K4" s="18"/>
      <c r="L4" s="18"/>
      <c r="M4" s="18"/>
      <c r="N4" s="18"/>
      <c r="O4" s="18"/>
      <c r="P4" s="18"/>
      <c r="Q4" s="18"/>
      <c r="R4" s="18"/>
      <c r="S4" s="18"/>
      <c r="T4" s="18"/>
      <c r="U4" s="18"/>
      <c r="V4" s="18"/>
      <c r="W4" s="18"/>
      <c r="X4" s="19"/>
    </row>
    <row r="5" spans="2:24" s="10" customFormat="1" ht="14.1" customHeight="1" x14ac:dyDescent="0.2">
      <c r="B5" s="171"/>
      <c r="C5" s="257" t="s">
        <v>34</v>
      </c>
      <c r="D5" s="17"/>
      <c r="E5" s="18"/>
      <c r="F5" s="18"/>
      <c r="G5" s="18"/>
      <c r="H5" s="18"/>
      <c r="I5" s="18"/>
      <c r="J5" s="18"/>
      <c r="K5" s="18"/>
      <c r="L5" s="18"/>
      <c r="M5" s="18"/>
      <c r="N5" s="18"/>
      <c r="O5" s="18"/>
      <c r="P5" s="18"/>
      <c r="Q5" s="18"/>
      <c r="R5" s="18"/>
      <c r="S5" s="18"/>
      <c r="T5" s="18"/>
      <c r="U5" s="18"/>
      <c r="V5" s="18"/>
      <c r="W5" s="18"/>
      <c r="X5" s="19"/>
    </row>
    <row r="6" spans="2:24" s="28" customFormat="1" ht="28.5" x14ac:dyDescent="0.2">
      <c r="B6" s="216" t="s">
        <v>23</v>
      </c>
      <c r="C6" s="28" t="s">
        <v>35</v>
      </c>
      <c r="D6" s="29"/>
      <c r="E6" s="203" t="s">
        <v>143</v>
      </c>
      <c r="F6" s="204"/>
      <c r="G6" s="203" t="s">
        <v>143</v>
      </c>
      <c r="H6" s="204"/>
      <c r="I6" s="203" t="s">
        <v>143</v>
      </c>
      <c r="J6" s="204"/>
      <c r="K6" s="203" t="s">
        <v>143</v>
      </c>
      <c r="L6" s="204"/>
      <c r="M6" s="203" t="s">
        <v>143</v>
      </c>
      <c r="N6" s="204"/>
      <c r="O6" s="203" t="s">
        <v>0</v>
      </c>
      <c r="P6" s="204"/>
      <c r="Q6" s="203" t="s">
        <v>0</v>
      </c>
      <c r="R6" s="204"/>
      <c r="S6" s="203" t="s">
        <v>143</v>
      </c>
      <c r="T6" s="204"/>
      <c r="U6" s="203" t="s">
        <v>143</v>
      </c>
      <c r="V6" s="204"/>
      <c r="W6" s="203" t="s">
        <v>143</v>
      </c>
      <c r="X6" s="202"/>
    </row>
    <row r="7" spans="2:24" s="28" customFormat="1" ht="14.25" x14ac:dyDescent="0.2">
      <c r="B7" s="216" t="s">
        <v>23</v>
      </c>
      <c r="C7" s="28" t="s">
        <v>36</v>
      </c>
      <c r="D7" s="29"/>
      <c r="E7" s="203"/>
      <c r="F7" s="204"/>
      <c r="G7" s="203"/>
      <c r="H7" s="204"/>
      <c r="I7" s="203"/>
      <c r="J7" s="204"/>
      <c r="K7" s="203"/>
      <c r="L7" s="204"/>
      <c r="M7" s="203"/>
      <c r="N7" s="204"/>
      <c r="O7" s="203"/>
      <c r="P7" s="204"/>
      <c r="Q7" s="203"/>
      <c r="R7" s="204"/>
      <c r="S7" s="203"/>
      <c r="T7" s="204"/>
      <c r="U7" s="203"/>
      <c r="V7" s="204"/>
      <c r="W7" s="203"/>
      <c r="X7" s="202"/>
    </row>
    <row r="8" spans="2:24" s="10" customFormat="1" ht="14.1" customHeight="1" x14ac:dyDescent="0.2">
      <c r="B8" s="201" t="s">
        <v>23</v>
      </c>
      <c r="C8" s="10" t="s">
        <v>37</v>
      </c>
      <c r="D8" s="17" t="s">
        <v>349</v>
      </c>
      <c r="E8" s="20"/>
      <c r="F8" s="21"/>
      <c r="G8" s="20"/>
      <c r="H8" s="21"/>
      <c r="I8" s="20"/>
      <c r="J8" s="21"/>
      <c r="K8" s="20"/>
      <c r="L8" s="21"/>
      <c r="M8" s="20"/>
      <c r="N8" s="21"/>
      <c r="O8" s="20"/>
      <c r="P8" s="21"/>
      <c r="Q8" s="20"/>
      <c r="R8" s="21"/>
      <c r="S8" s="20"/>
      <c r="T8" s="21"/>
      <c r="U8" s="20"/>
      <c r="V8" s="21"/>
      <c r="W8" s="20"/>
      <c r="X8" s="19"/>
    </row>
    <row r="9" spans="2:24" s="28" customFormat="1" ht="15" x14ac:dyDescent="0.2">
      <c r="B9" s="171"/>
      <c r="D9" s="29"/>
      <c r="E9" s="117"/>
      <c r="F9" s="204"/>
      <c r="G9" s="117"/>
      <c r="H9" s="204"/>
      <c r="I9" s="117"/>
      <c r="J9" s="204"/>
      <c r="K9" s="117"/>
      <c r="L9" s="204"/>
      <c r="M9" s="117"/>
      <c r="N9" s="204"/>
      <c r="O9" s="117"/>
      <c r="P9" s="204"/>
      <c r="Q9" s="117"/>
      <c r="R9" s="204"/>
      <c r="S9" s="117"/>
      <c r="T9" s="204"/>
      <c r="U9" s="117"/>
      <c r="V9" s="204"/>
      <c r="W9" s="117"/>
      <c r="X9" s="202"/>
    </row>
    <row r="10" spans="2:24" s="10" customFormat="1" ht="20.100000000000001" customHeight="1" x14ac:dyDescent="0.2">
      <c r="B10" s="171"/>
      <c r="C10" s="257" t="s">
        <v>38</v>
      </c>
      <c r="D10" s="17"/>
      <c r="E10" s="18"/>
      <c r="F10" s="18"/>
      <c r="G10" s="18"/>
      <c r="H10" s="18"/>
      <c r="I10" s="18"/>
      <c r="J10" s="18"/>
      <c r="K10" s="18"/>
      <c r="L10" s="18"/>
      <c r="M10" s="18"/>
      <c r="N10" s="18"/>
      <c r="O10" s="18"/>
      <c r="P10" s="18"/>
      <c r="Q10" s="18"/>
      <c r="R10" s="18"/>
      <c r="S10" s="18"/>
      <c r="T10" s="18"/>
      <c r="U10" s="18"/>
      <c r="V10" s="18"/>
      <c r="W10" s="18"/>
      <c r="X10" s="19"/>
    </row>
    <row r="11" spans="2:24" s="10" customFormat="1" ht="14.1" customHeight="1" x14ac:dyDescent="0.2">
      <c r="B11" s="170"/>
      <c r="C11" s="10" t="s">
        <v>39</v>
      </c>
      <c r="D11" s="17"/>
      <c r="E11" s="20" t="s">
        <v>143</v>
      </c>
      <c r="F11" s="21"/>
      <c r="G11" s="22" t="str">
        <f>IF($E11="","",$E11)</f>
        <v>[CLICCA PER SCEGLIERE]</v>
      </c>
      <c r="H11" s="21"/>
      <c r="I11" s="22" t="str">
        <f>IF($E11="","",$E11)</f>
        <v>[CLICCA PER SCEGLIERE]</v>
      </c>
      <c r="J11" s="21"/>
      <c r="K11" s="22" t="str">
        <f>IF($E11="","",$E11)</f>
        <v>[CLICCA PER SCEGLIERE]</v>
      </c>
      <c r="L11" s="21"/>
      <c r="M11" s="22" t="str">
        <f>IF($E11="","",$E11)</f>
        <v>[CLICCA PER SCEGLIERE]</v>
      </c>
      <c r="N11" s="21"/>
      <c r="O11" s="22" t="str">
        <f>IF($E11="","",$E11)</f>
        <v>[CLICCA PER SCEGLIERE]</v>
      </c>
      <c r="P11" s="21"/>
      <c r="Q11" s="22" t="str">
        <f>IF($E11="","",$E11)</f>
        <v>[CLICCA PER SCEGLIERE]</v>
      </c>
      <c r="R11" s="21"/>
      <c r="S11" s="22" t="str">
        <f>IF($E11="","",$E11)</f>
        <v>[CLICCA PER SCEGLIERE]</v>
      </c>
      <c r="T11" s="21"/>
      <c r="U11" s="22" t="str">
        <f>IF($E11="","",$E11)</f>
        <v>[CLICCA PER SCEGLIERE]</v>
      </c>
      <c r="V11" s="21"/>
      <c r="W11" s="22" t="str">
        <f>IF($E11="","",$E11)</f>
        <v>[CLICCA PER SCEGLIERE]</v>
      </c>
      <c r="X11" s="19"/>
    </row>
    <row r="12" spans="2:24" s="10" customFormat="1" ht="14.1" customHeight="1" x14ac:dyDescent="0.2">
      <c r="B12" s="170"/>
      <c r="C12" s="10" t="s">
        <v>40</v>
      </c>
      <c r="D12" s="17"/>
      <c r="E12" s="22" t="str">
        <f>LOOKUP(E11,' Dati di riferimento'!B5:B33,' Dati di riferimento'!C5:C33)</f>
        <v/>
      </c>
      <c r="F12" s="21"/>
      <c r="G12" s="147" t="str">
        <f>$E12</f>
        <v/>
      </c>
      <c r="H12" s="21"/>
      <c r="I12" s="147" t="str">
        <f>$E12</f>
        <v/>
      </c>
      <c r="J12" s="21"/>
      <c r="K12" s="147" t="str">
        <f>$E12</f>
        <v/>
      </c>
      <c r="L12" s="21"/>
      <c r="M12" s="147" t="str">
        <f>$E12</f>
        <v/>
      </c>
      <c r="N12" s="21"/>
      <c r="O12" s="147" t="str">
        <f>$E12</f>
        <v/>
      </c>
      <c r="P12" s="21"/>
      <c r="Q12" s="147" t="str">
        <f>$E12</f>
        <v/>
      </c>
      <c r="R12" s="21"/>
      <c r="S12" s="147" t="str">
        <f>$E12</f>
        <v/>
      </c>
      <c r="T12" s="21"/>
      <c r="U12" s="147" t="str">
        <f>$E12</f>
        <v/>
      </c>
      <c r="V12" s="21"/>
      <c r="W12" s="147" t="str">
        <f>$E12</f>
        <v/>
      </c>
      <c r="X12" s="19"/>
    </row>
    <row r="13" spans="2:24" s="10" customFormat="1" ht="14.1" customHeight="1" x14ac:dyDescent="0.2">
      <c r="B13" s="216" t="s">
        <v>23</v>
      </c>
      <c r="C13" s="10" t="s">
        <v>41</v>
      </c>
      <c r="D13" s="17" t="s">
        <v>350</v>
      </c>
      <c r="E13" s="246"/>
      <c r="F13" s="24"/>
      <c r="G13" s="147">
        <f>$E13</f>
        <v>0</v>
      </c>
      <c r="H13" s="24"/>
      <c r="I13" s="147">
        <f>$E13</f>
        <v>0</v>
      </c>
      <c r="J13" s="24"/>
      <c r="K13" s="147">
        <f>$E13</f>
        <v>0</v>
      </c>
      <c r="L13" s="24"/>
      <c r="M13" s="147">
        <f>$E13</f>
        <v>0</v>
      </c>
      <c r="N13" s="24"/>
      <c r="O13" s="147">
        <f>$E13</f>
        <v>0</v>
      </c>
      <c r="P13" s="24"/>
      <c r="Q13" s="147">
        <f>$E13</f>
        <v>0</v>
      </c>
      <c r="R13" s="24"/>
      <c r="S13" s="147">
        <f>$E13</f>
        <v>0</v>
      </c>
      <c r="T13" s="24"/>
      <c r="U13" s="147">
        <f>$E13</f>
        <v>0</v>
      </c>
      <c r="V13" s="24"/>
      <c r="W13" s="147">
        <f>$E13</f>
        <v>0</v>
      </c>
      <c r="X13" s="19"/>
    </row>
    <row r="14" spans="2:24" s="10" customFormat="1" ht="14.1" customHeight="1" x14ac:dyDescent="0.2">
      <c r="B14" s="216" t="s">
        <v>23</v>
      </c>
      <c r="C14" s="10" t="s">
        <v>42</v>
      </c>
      <c r="D14" s="17" t="s">
        <v>1</v>
      </c>
      <c r="E14" s="248"/>
      <c r="F14" s="25"/>
      <c r="G14" s="247">
        <f>$E14</f>
        <v>0</v>
      </c>
      <c r="H14" s="25"/>
      <c r="I14" s="247">
        <f>$E14</f>
        <v>0</v>
      </c>
      <c r="J14" s="25"/>
      <c r="K14" s="247">
        <f>$E14</f>
        <v>0</v>
      </c>
      <c r="L14" s="25"/>
      <c r="M14" s="247">
        <f>$E14</f>
        <v>0</v>
      </c>
      <c r="N14" s="25"/>
      <c r="O14" s="247">
        <f>$E14</f>
        <v>0</v>
      </c>
      <c r="P14" s="25"/>
      <c r="Q14" s="247">
        <f>$E14</f>
        <v>0</v>
      </c>
      <c r="R14" s="25"/>
      <c r="S14" s="247">
        <f>$E14</f>
        <v>0</v>
      </c>
      <c r="T14" s="25"/>
      <c r="U14" s="247">
        <f>$E14</f>
        <v>0</v>
      </c>
      <c r="V14" s="25"/>
      <c r="W14" s="247">
        <f>$E14</f>
        <v>0</v>
      </c>
      <c r="X14" s="19"/>
    </row>
    <row r="15" spans="2:24" s="10" customFormat="1" ht="14.1" customHeight="1" x14ac:dyDescent="0.2">
      <c r="B15" s="170"/>
      <c r="D15" s="17"/>
      <c r="E15" s="25"/>
      <c r="F15" s="25"/>
      <c r="G15" s="25"/>
      <c r="H15" s="25"/>
      <c r="I15" s="25"/>
      <c r="J15" s="25"/>
      <c r="K15" s="25"/>
      <c r="L15" s="25"/>
      <c r="M15" s="25"/>
      <c r="N15" s="25"/>
      <c r="O15" s="25"/>
      <c r="P15" s="25"/>
      <c r="Q15" s="25"/>
      <c r="R15" s="25"/>
      <c r="S15" s="25"/>
      <c r="T15" s="25"/>
      <c r="U15" s="25"/>
      <c r="V15" s="25"/>
      <c r="W15" s="25"/>
      <c r="X15" s="19"/>
    </row>
    <row r="16" spans="2:24" s="28" customFormat="1" ht="15" x14ac:dyDescent="0.2">
      <c r="B16" s="173"/>
      <c r="C16" s="258" t="s">
        <v>43</v>
      </c>
      <c r="D16" s="29"/>
      <c r="E16" s="30"/>
      <c r="F16" s="30"/>
      <c r="G16" s="30"/>
      <c r="H16" s="30"/>
      <c r="I16" s="30"/>
      <c r="J16" s="30"/>
      <c r="K16" s="30"/>
      <c r="L16" s="30"/>
      <c r="M16" s="30"/>
      <c r="N16" s="30"/>
      <c r="O16" s="30"/>
      <c r="P16" s="30"/>
      <c r="Q16" s="30"/>
      <c r="R16" s="30"/>
      <c r="S16" s="30"/>
      <c r="T16" s="30"/>
      <c r="U16" s="30"/>
      <c r="V16" s="30"/>
      <c r="W16" s="30"/>
      <c r="X16" s="31"/>
    </row>
    <row r="17" spans="2:24" s="10" customFormat="1" ht="14.1" customHeight="1" x14ac:dyDescent="0.2">
      <c r="B17" s="170"/>
      <c r="C17" s="10" t="s">
        <v>44</v>
      </c>
      <c r="D17" s="26" t="str">
        <f>$E$12&amp;"/kWh"</f>
        <v>/kWh</v>
      </c>
      <c r="E17" s="244"/>
      <c r="F17" s="25"/>
      <c r="G17" s="249">
        <f>$E17</f>
        <v>0</v>
      </c>
      <c r="H17" s="25"/>
      <c r="I17" s="249">
        <f>$E17</f>
        <v>0</v>
      </c>
      <c r="J17" s="25"/>
      <c r="K17" s="249">
        <f>$E17</f>
        <v>0</v>
      </c>
      <c r="L17" s="25"/>
      <c r="M17" s="249">
        <f>$E17</f>
        <v>0</v>
      </c>
      <c r="N17" s="25"/>
      <c r="O17" s="249">
        <f>$E17</f>
        <v>0</v>
      </c>
      <c r="P17" s="25"/>
      <c r="Q17" s="249">
        <f>$E17</f>
        <v>0</v>
      </c>
      <c r="R17" s="25"/>
      <c r="S17" s="249">
        <f>$E17</f>
        <v>0</v>
      </c>
      <c r="T17" s="25"/>
      <c r="U17" s="249">
        <f>$E17</f>
        <v>0</v>
      </c>
      <c r="V17" s="25"/>
      <c r="W17" s="249">
        <f>$E17</f>
        <v>0</v>
      </c>
      <c r="X17" s="19"/>
    </row>
    <row r="18" spans="2:24" s="10" customFormat="1" ht="14.1" customHeight="1" x14ac:dyDescent="0.2">
      <c r="B18" s="216" t="s">
        <v>23</v>
      </c>
      <c r="C18" s="10" t="s">
        <v>45</v>
      </c>
      <c r="D18" s="17" t="s">
        <v>1</v>
      </c>
      <c r="E18" s="248"/>
      <c r="F18" s="25"/>
      <c r="G18" s="247">
        <f>$E18</f>
        <v>0</v>
      </c>
      <c r="H18" s="25"/>
      <c r="I18" s="247">
        <f>$E18</f>
        <v>0</v>
      </c>
      <c r="J18" s="25"/>
      <c r="K18" s="247">
        <f>$E18</f>
        <v>0</v>
      </c>
      <c r="L18" s="25"/>
      <c r="M18" s="247">
        <f>$E18</f>
        <v>0</v>
      </c>
      <c r="N18" s="25"/>
      <c r="O18" s="247">
        <f>$E18</f>
        <v>0</v>
      </c>
      <c r="P18" s="25"/>
      <c r="Q18" s="247">
        <f>$E18</f>
        <v>0</v>
      </c>
      <c r="R18" s="25"/>
      <c r="S18" s="247">
        <f>$E18</f>
        <v>0</v>
      </c>
      <c r="T18" s="25"/>
      <c r="U18" s="247">
        <f>$E18</f>
        <v>0</v>
      </c>
      <c r="V18" s="25"/>
      <c r="W18" s="247">
        <f>$E18</f>
        <v>0</v>
      </c>
      <c r="X18" s="19"/>
    </row>
    <row r="19" spans="2:24" s="250" customFormat="1" ht="14.1" customHeight="1" x14ac:dyDescent="0.2">
      <c r="B19" s="251"/>
      <c r="D19" s="120"/>
      <c r="E19" s="120"/>
      <c r="F19" s="120"/>
      <c r="G19" s="120"/>
      <c r="H19" s="120"/>
      <c r="I19" s="120"/>
      <c r="J19" s="120"/>
      <c r="K19" s="120"/>
      <c r="L19" s="120"/>
      <c r="M19" s="120"/>
      <c r="N19" s="120"/>
      <c r="O19" s="120"/>
      <c r="P19" s="120"/>
      <c r="Q19" s="120"/>
      <c r="R19" s="120"/>
      <c r="S19" s="120"/>
      <c r="T19" s="120"/>
      <c r="U19" s="120"/>
      <c r="V19" s="120"/>
      <c r="W19" s="120"/>
      <c r="X19" s="252"/>
    </row>
    <row r="20" spans="2:24" s="28" customFormat="1" ht="28.5" x14ac:dyDescent="0.2">
      <c r="B20" s="217" t="s">
        <v>23</v>
      </c>
      <c r="C20" s="259" t="s">
        <v>46</v>
      </c>
      <c r="D20" s="29"/>
      <c r="E20" s="116" t="s">
        <v>143</v>
      </c>
      <c r="F20" s="117"/>
      <c r="G20" s="116" t="s">
        <v>143</v>
      </c>
      <c r="H20" s="117"/>
      <c r="I20" s="116" t="s">
        <v>143</v>
      </c>
      <c r="J20" s="117"/>
      <c r="K20" s="116" t="s">
        <v>143</v>
      </c>
      <c r="L20" s="117"/>
      <c r="M20" s="116" t="s">
        <v>143</v>
      </c>
      <c r="N20" s="117"/>
      <c r="O20" s="116" t="s">
        <v>143</v>
      </c>
      <c r="P20" s="117"/>
      <c r="Q20" s="116" t="s">
        <v>143</v>
      </c>
      <c r="R20" s="117"/>
      <c r="S20" s="116" t="s">
        <v>143</v>
      </c>
      <c r="T20" s="117"/>
      <c r="U20" s="116" t="s">
        <v>143</v>
      </c>
      <c r="V20" s="117"/>
      <c r="W20" s="116" t="s">
        <v>143</v>
      </c>
      <c r="X20" s="31"/>
    </row>
    <row r="21" spans="2:24" s="10" customFormat="1" ht="14.1" customHeight="1" x14ac:dyDescent="0.2">
      <c r="B21" s="217" t="s">
        <v>23</v>
      </c>
      <c r="C21" s="10" t="s">
        <v>47</v>
      </c>
      <c r="D21" s="17" t="s">
        <v>24</v>
      </c>
      <c r="E21" s="245"/>
      <c r="F21" s="21"/>
      <c r="G21" s="245"/>
      <c r="H21" s="21"/>
      <c r="I21" s="245"/>
      <c r="J21" s="21"/>
      <c r="K21" s="245"/>
      <c r="L21" s="21"/>
      <c r="M21" s="245"/>
      <c r="N21" s="21"/>
      <c r="O21" s="245"/>
      <c r="P21" s="21"/>
      <c r="Q21" s="245"/>
      <c r="R21" s="21"/>
      <c r="S21" s="245"/>
      <c r="T21" s="21"/>
      <c r="U21" s="245"/>
      <c r="V21" s="21"/>
      <c r="W21" s="245"/>
      <c r="X21" s="19"/>
    </row>
    <row r="22" spans="2:24" s="10" customFormat="1" ht="14.1" customHeight="1" x14ac:dyDescent="0.2">
      <c r="B22" s="170"/>
      <c r="D22" s="17"/>
      <c r="E22" s="17"/>
      <c r="F22" s="17"/>
      <c r="G22" s="17"/>
      <c r="H22" s="21"/>
      <c r="I22" s="17"/>
      <c r="J22" s="21"/>
      <c r="K22" s="17"/>
      <c r="L22" s="21"/>
      <c r="M22" s="17"/>
      <c r="N22" s="21"/>
      <c r="O22" s="17"/>
      <c r="P22" s="21"/>
      <c r="Q22" s="17"/>
      <c r="R22" s="21"/>
      <c r="S22" s="17"/>
      <c r="T22" s="21"/>
      <c r="U22" s="17"/>
      <c r="V22" s="21"/>
      <c r="W22" s="17"/>
      <c r="X22" s="19"/>
    </row>
    <row r="23" spans="2:24" s="10" customFormat="1" ht="14.25" outlineLevel="1" x14ac:dyDescent="0.2">
      <c r="B23" s="216" t="s">
        <v>23</v>
      </c>
      <c r="C23" s="260" t="s">
        <v>48</v>
      </c>
      <c r="D23" s="17"/>
      <c r="E23" s="115"/>
      <c r="F23" s="18"/>
      <c r="G23" s="115"/>
      <c r="H23" s="18"/>
      <c r="I23" s="115"/>
      <c r="J23" s="18"/>
      <c r="K23" s="115"/>
      <c r="L23" s="18"/>
      <c r="M23" s="115"/>
      <c r="N23" s="18"/>
      <c r="O23" s="115"/>
      <c r="P23" s="18"/>
      <c r="Q23" s="115"/>
      <c r="R23" s="18"/>
      <c r="S23" s="115"/>
      <c r="T23" s="18"/>
      <c r="U23" s="115"/>
      <c r="V23" s="18"/>
      <c r="W23" s="115"/>
      <c r="X23" s="27"/>
    </row>
    <row r="24" spans="2:24" s="10" customFormat="1" ht="14.1" customHeight="1" outlineLevel="1" x14ac:dyDescent="0.2">
      <c r="B24" s="174"/>
      <c r="C24" s="261" t="s">
        <v>49</v>
      </c>
      <c r="D24" s="120" t="s">
        <v>351</v>
      </c>
      <c r="E24" s="23"/>
      <c r="F24" s="25"/>
      <c r="G24" s="23"/>
      <c r="H24" s="25"/>
      <c r="I24" s="23"/>
      <c r="J24" s="25"/>
      <c r="K24" s="23"/>
      <c r="L24" s="25"/>
      <c r="M24" s="23"/>
      <c r="N24" s="25"/>
      <c r="O24" s="23"/>
      <c r="P24" s="25"/>
      <c r="Q24" s="23"/>
      <c r="R24" s="25"/>
      <c r="S24" s="23"/>
      <c r="T24" s="25"/>
      <c r="U24" s="23"/>
      <c r="V24" s="25"/>
      <c r="W24" s="23"/>
      <c r="X24" s="27"/>
    </row>
    <row r="25" spans="2:24" s="10" customFormat="1" ht="14.25" outlineLevel="1" x14ac:dyDescent="0.2">
      <c r="B25" s="174"/>
      <c r="C25" s="261" t="s">
        <v>50</v>
      </c>
      <c r="D25" s="120" t="s">
        <v>351</v>
      </c>
      <c r="E25" s="23"/>
      <c r="F25" s="25"/>
      <c r="G25" s="23"/>
      <c r="H25" s="25"/>
      <c r="I25" s="23"/>
      <c r="J25" s="25"/>
      <c r="K25" s="23"/>
      <c r="L25" s="25"/>
      <c r="M25" s="23"/>
      <c r="N25" s="25"/>
      <c r="O25" s="23"/>
      <c r="P25" s="25"/>
      <c r="Q25" s="23"/>
      <c r="R25" s="25"/>
      <c r="S25" s="23"/>
      <c r="T25" s="25"/>
      <c r="U25" s="23"/>
      <c r="V25" s="25"/>
      <c r="W25" s="23"/>
      <c r="X25" s="27"/>
    </row>
    <row r="26" spans="2:24" s="10" customFormat="1" ht="14.25" outlineLevel="1" x14ac:dyDescent="0.2">
      <c r="B26" s="174"/>
      <c r="C26" s="261" t="s">
        <v>51</v>
      </c>
      <c r="D26" s="120" t="s">
        <v>351</v>
      </c>
      <c r="E26" s="23"/>
      <c r="F26" s="25"/>
      <c r="G26" s="23"/>
      <c r="H26" s="25"/>
      <c r="I26" s="23"/>
      <c r="J26" s="25"/>
      <c r="K26" s="23"/>
      <c r="L26" s="25"/>
      <c r="M26" s="23"/>
      <c r="N26" s="25"/>
      <c r="O26" s="23"/>
      <c r="P26" s="25"/>
      <c r="Q26" s="23"/>
      <c r="R26" s="25"/>
      <c r="S26" s="23"/>
      <c r="T26" s="25"/>
      <c r="U26" s="23"/>
      <c r="V26" s="25"/>
      <c r="W26" s="23"/>
      <c r="X26" s="27"/>
    </row>
    <row r="27" spans="2:24" s="10" customFormat="1" ht="14.1" customHeight="1" x14ac:dyDescent="0.2">
      <c r="B27" s="171"/>
      <c r="C27" s="257"/>
      <c r="D27" s="17"/>
      <c r="E27" s="18"/>
      <c r="F27" s="18"/>
      <c r="G27" s="18"/>
      <c r="H27" s="18"/>
      <c r="I27" s="18"/>
      <c r="J27" s="18"/>
      <c r="K27" s="18"/>
      <c r="L27" s="18"/>
      <c r="M27" s="18"/>
      <c r="N27" s="18"/>
      <c r="O27" s="18"/>
      <c r="P27" s="18"/>
      <c r="Q27" s="18"/>
      <c r="R27" s="18"/>
      <c r="S27" s="18"/>
      <c r="T27" s="18"/>
      <c r="U27" s="18"/>
      <c r="V27" s="18"/>
      <c r="W27" s="18"/>
      <c r="X27" s="19"/>
    </row>
    <row r="28" spans="2:24" s="10" customFormat="1" ht="14.25" outlineLevel="1" x14ac:dyDescent="0.2">
      <c r="B28" s="174"/>
      <c r="C28" s="260" t="s">
        <v>52</v>
      </c>
      <c r="D28" s="17"/>
      <c r="E28" s="115"/>
      <c r="F28" s="18"/>
      <c r="G28" s="115"/>
      <c r="H28" s="18"/>
      <c r="I28" s="115"/>
      <c r="J28" s="18"/>
      <c r="K28" s="115"/>
      <c r="L28" s="18"/>
      <c r="M28" s="115"/>
      <c r="N28" s="18"/>
      <c r="O28" s="115"/>
      <c r="P28" s="18"/>
      <c r="Q28" s="115"/>
      <c r="R28" s="18"/>
      <c r="S28" s="115"/>
      <c r="T28" s="18"/>
      <c r="U28" s="115"/>
      <c r="V28" s="18"/>
      <c r="W28" s="115"/>
      <c r="X28" s="27"/>
    </row>
    <row r="29" spans="2:24" s="10" customFormat="1" ht="14.1" customHeight="1" outlineLevel="1" x14ac:dyDescent="0.2">
      <c r="B29" s="171"/>
      <c r="C29" s="261" t="s">
        <v>49</v>
      </c>
      <c r="D29" s="120" t="s">
        <v>351</v>
      </c>
      <c r="E29" s="23"/>
      <c r="F29" s="25"/>
      <c r="G29" s="23"/>
      <c r="H29" s="25"/>
      <c r="I29" s="23"/>
      <c r="J29" s="25"/>
      <c r="K29" s="23"/>
      <c r="L29" s="25"/>
      <c r="M29" s="23"/>
      <c r="N29" s="25"/>
      <c r="O29" s="23"/>
      <c r="P29" s="25"/>
      <c r="Q29" s="23"/>
      <c r="R29" s="25"/>
      <c r="S29" s="23"/>
      <c r="T29" s="25"/>
      <c r="U29" s="23"/>
      <c r="V29" s="25"/>
      <c r="W29" s="23"/>
      <c r="X29" s="27"/>
    </row>
    <row r="30" spans="2:24" s="10" customFormat="1" ht="15" outlineLevel="1" x14ac:dyDescent="0.2">
      <c r="B30" s="171"/>
      <c r="C30" s="261" t="s">
        <v>50</v>
      </c>
      <c r="D30" s="120" t="s">
        <v>351</v>
      </c>
      <c r="E30" s="23"/>
      <c r="F30" s="25"/>
      <c r="G30" s="23"/>
      <c r="H30" s="25"/>
      <c r="I30" s="23"/>
      <c r="J30" s="25"/>
      <c r="K30" s="23"/>
      <c r="L30" s="25"/>
      <c r="M30" s="23"/>
      <c r="N30" s="25"/>
      <c r="O30" s="23"/>
      <c r="P30" s="25"/>
      <c r="Q30" s="23"/>
      <c r="R30" s="25"/>
      <c r="S30" s="23"/>
      <c r="T30" s="25"/>
      <c r="U30" s="23"/>
      <c r="V30" s="25"/>
      <c r="W30" s="23"/>
      <c r="X30" s="27"/>
    </row>
    <row r="31" spans="2:24" s="10" customFormat="1" ht="15" outlineLevel="1" x14ac:dyDescent="0.2">
      <c r="B31" s="171"/>
      <c r="C31" s="261" t="s">
        <v>51</v>
      </c>
      <c r="D31" s="120" t="s">
        <v>351</v>
      </c>
      <c r="E31" s="23"/>
      <c r="F31" s="25"/>
      <c r="G31" s="23"/>
      <c r="H31" s="25"/>
      <c r="I31" s="23"/>
      <c r="J31" s="25"/>
      <c r="K31" s="23"/>
      <c r="L31" s="25"/>
      <c r="M31" s="23"/>
      <c r="N31" s="25"/>
      <c r="O31" s="23"/>
      <c r="P31" s="25"/>
      <c r="Q31" s="23"/>
      <c r="R31" s="25"/>
      <c r="S31" s="23"/>
      <c r="T31" s="25"/>
      <c r="U31" s="23"/>
      <c r="V31" s="25"/>
      <c r="W31" s="23"/>
      <c r="X31" s="27"/>
    </row>
    <row r="32" spans="2:24" s="10" customFormat="1" ht="14.1" customHeight="1" x14ac:dyDescent="0.2">
      <c r="B32" s="171"/>
      <c r="C32" s="257"/>
      <c r="D32" s="17"/>
      <c r="E32" s="18"/>
      <c r="F32" s="18"/>
      <c r="G32" s="18"/>
      <c r="H32" s="18"/>
      <c r="I32" s="18"/>
      <c r="J32" s="18"/>
      <c r="K32" s="18"/>
      <c r="L32" s="18"/>
      <c r="M32" s="18"/>
      <c r="N32" s="18"/>
      <c r="O32" s="18"/>
      <c r="P32" s="18"/>
      <c r="Q32" s="18"/>
      <c r="R32" s="18"/>
      <c r="S32" s="18"/>
      <c r="T32" s="18"/>
      <c r="U32" s="18"/>
      <c r="V32" s="18"/>
      <c r="W32" s="18"/>
      <c r="X32" s="19"/>
    </row>
    <row r="33" spans="2:24" s="10" customFormat="1" ht="14.25" outlineLevel="1" x14ac:dyDescent="0.2">
      <c r="B33" s="174"/>
      <c r="C33" s="260" t="s">
        <v>53</v>
      </c>
      <c r="D33" s="17"/>
      <c r="E33" s="115"/>
      <c r="F33" s="18"/>
      <c r="G33" s="115"/>
      <c r="H33" s="18"/>
      <c r="I33" s="115"/>
      <c r="J33" s="18"/>
      <c r="K33" s="115"/>
      <c r="L33" s="18"/>
      <c r="M33" s="115"/>
      <c r="N33" s="18"/>
      <c r="O33" s="115"/>
      <c r="P33" s="18"/>
      <c r="Q33" s="115"/>
      <c r="R33" s="18"/>
      <c r="S33" s="115"/>
      <c r="T33" s="18"/>
      <c r="U33" s="115"/>
      <c r="V33" s="18"/>
      <c r="W33" s="115"/>
      <c r="X33" s="27"/>
    </row>
    <row r="34" spans="2:24" s="10" customFormat="1" ht="14.1" customHeight="1" outlineLevel="1" x14ac:dyDescent="0.2">
      <c r="B34" s="171"/>
      <c r="C34" s="261" t="s">
        <v>49</v>
      </c>
      <c r="D34" s="120" t="s">
        <v>351</v>
      </c>
      <c r="E34" s="23"/>
      <c r="F34" s="25"/>
      <c r="G34" s="23"/>
      <c r="H34" s="25"/>
      <c r="I34" s="23"/>
      <c r="J34" s="25"/>
      <c r="K34" s="23"/>
      <c r="L34" s="25"/>
      <c r="M34" s="23"/>
      <c r="N34" s="25"/>
      <c r="O34" s="23"/>
      <c r="P34" s="25"/>
      <c r="Q34" s="23"/>
      <c r="R34" s="25"/>
      <c r="S34" s="23"/>
      <c r="T34" s="25"/>
      <c r="U34" s="23"/>
      <c r="V34" s="25"/>
      <c r="W34" s="23"/>
      <c r="X34" s="27"/>
    </row>
    <row r="35" spans="2:24" s="10" customFormat="1" ht="15" outlineLevel="1" x14ac:dyDescent="0.2">
      <c r="B35" s="171"/>
      <c r="C35" s="261" t="s">
        <v>50</v>
      </c>
      <c r="D35" s="120" t="s">
        <v>351</v>
      </c>
      <c r="E35" s="23"/>
      <c r="F35" s="25"/>
      <c r="G35" s="23"/>
      <c r="H35" s="25"/>
      <c r="I35" s="23"/>
      <c r="J35" s="25"/>
      <c r="K35" s="23"/>
      <c r="L35" s="25"/>
      <c r="M35" s="23"/>
      <c r="N35" s="25"/>
      <c r="O35" s="23"/>
      <c r="P35" s="25"/>
      <c r="Q35" s="23"/>
      <c r="R35" s="25"/>
      <c r="S35" s="23"/>
      <c r="T35" s="25"/>
      <c r="U35" s="23"/>
      <c r="V35" s="25"/>
      <c r="W35" s="23"/>
      <c r="X35" s="27"/>
    </row>
    <row r="36" spans="2:24" s="10" customFormat="1" ht="15" outlineLevel="1" x14ac:dyDescent="0.2">
      <c r="B36" s="171"/>
      <c r="C36" s="261" t="s">
        <v>51</v>
      </c>
      <c r="D36" s="120" t="s">
        <v>351</v>
      </c>
      <c r="E36" s="23"/>
      <c r="F36" s="25"/>
      <c r="G36" s="23"/>
      <c r="H36" s="25"/>
      <c r="I36" s="23"/>
      <c r="J36" s="25"/>
      <c r="K36" s="23"/>
      <c r="L36" s="25"/>
      <c r="M36" s="23"/>
      <c r="N36" s="25"/>
      <c r="O36" s="23"/>
      <c r="P36" s="25"/>
      <c r="Q36" s="23"/>
      <c r="R36" s="25"/>
      <c r="S36" s="23"/>
      <c r="T36" s="25"/>
      <c r="U36" s="23"/>
      <c r="V36" s="25"/>
      <c r="W36" s="23"/>
      <c r="X36" s="27"/>
    </row>
    <row r="37" spans="2:24" s="10" customFormat="1" ht="14.1" customHeight="1" x14ac:dyDescent="0.2">
      <c r="B37" s="171"/>
      <c r="C37" s="257"/>
      <c r="D37" s="17"/>
      <c r="E37" s="18"/>
      <c r="F37" s="18"/>
      <c r="G37" s="18"/>
      <c r="H37" s="18"/>
      <c r="I37" s="18"/>
      <c r="J37" s="18"/>
      <c r="K37" s="18"/>
      <c r="L37" s="18"/>
      <c r="M37" s="18"/>
      <c r="N37" s="18"/>
      <c r="O37" s="18"/>
      <c r="P37" s="18"/>
      <c r="Q37" s="18"/>
      <c r="R37" s="18"/>
      <c r="S37" s="18"/>
      <c r="T37" s="18"/>
      <c r="U37" s="18"/>
      <c r="V37" s="18"/>
      <c r="W37" s="18"/>
      <c r="X37" s="19"/>
    </row>
    <row r="38" spans="2:24" s="10" customFormat="1" ht="14.25" outlineLevel="1" x14ac:dyDescent="0.2">
      <c r="B38" s="174"/>
      <c r="C38" s="260" t="s">
        <v>54</v>
      </c>
      <c r="D38" s="17"/>
      <c r="E38" s="115"/>
      <c r="F38" s="18"/>
      <c r="G38" s="115"/>
      <c r="H38" s="18"/>
      <c r="I38" s="115"/>
      <c r="J38" s="18"/>
      <c r="K38" s="115"/>
      <c r="L38" s="18"/>
      <c r="M38" s="115"/>
      <c r="N38" s="18"/>
      <c r="O38" s="115"/>
      <c r="P38" s="18"/>
      <c r="Q38" s="115"/>
      <c r="R38" s="18"/>
      <c r="S38" s="115"/>
      <c r="T38" s="18"/>
      <c r="U38" s="115"/>
      <c r="V38" s="18"/>
      <c r="W38" s="115"/>
      <c r="X38" s="27"/>
    </row>
    <row r="39" spans="2:24" s="10" customFormat="1" ht="14.1" customHeight="1" outlineLevel="1" x14ac:dyDescent="0.2">
      <c r="B39" s="171"/>
      <c r="C39" s="261" t="s">
        <v>49</v>
      </c>
      <c r="D39" s="120" t="s">
        <v>351</v>
      </c>
      <c r="E39" s="23"/>
      <c r="F39" s="25"/>
      <c r="G39" s="23"/>
      <c r="H39" s="25"/>
      <c r="I39" s="23"/>
      <c r="J39" s="25"/>
      <c r="K39" s="23"/>
      <c r="L39" s="25"/>
      <c r="M39" s="23"/>
      <c r="N39" s="25"/>
      <c r="O39" s="23"/>
      <c r="P39" s="25"/>
      <c r="Q39" s="23"/>
      <c r="R39" s="25"/>
      <c r="S39" s="23"/>
      <c r="T39" s="25"/>
      <c r="U39" s="23"/>
      <c r="V39" s="25"/>
      <c r="W39" s="23"/>
      <c r="X39" s="27"/>
    </row>
    <row r="40" spans="2:24" s="10" customFormat="1" ht="15" outlineLevel="1" x14ac:dyDescent="0.2">
      <c r="B40" s="171"/>
      <c r="C40" s="261" t="s">
        <v>50</v>
      </c>
      <c r="D40" s="120" t="s">
        <v>351</v>
      </c>
      <c r="E40" s="23"/>
      <c r="F40" s="25"/>
      <c r="G40" s="23"/>
      <c r="H40" s="25"/>
      <c r="I40" s="23"/>
      <c r="J40" s="25"/>
      <c r="K40" s="23"/>
      <c r="L40" s="25"/>
      <c r="M40" s="23"/>
      <c r="N40" s="25"/>
      <c r="O40" s="23"/>
      <c r="P40" s="25"/>
      <c r="Q40" s="23"/>
      <c r="R40" s="25"/>
      <c r="S40" s="23"/>
      <c r="T40" s="25"/>
      <c r="U40" s="23"/>
      <c r="V40" s="25"/>
      <c r="W40" s="23"/>
      <c r="X40" s="27"/>
    </row>
    <row r="41" spans="2:24" s="10" customFormat="1" ht="15" outlineLevel="1" x14ac:dyDescent="0.2">
      <c r="B41" s="171"/>
      <c r="C41" s="261" t="s">
        <v>51</v>
      </c>
      <c r="D41" s="120" t="s">
        <v>351</v>
      </c>
      <c r="E41" s="23"/>
      <c r="F41" s="25"/>
      <c r="G41" s="23"/>
      <c r="H41" s="25"/>
      <c r="I41" s="23"/>
      <c r="J41" s="25"/>
      <c r="K41" s="23"/>
      <c r="L41" s="25"/>
      <c r="M41" s="23"/>
      <c r="N41" s="25"/>
      <c r="O41" s="23"/>
      <c r="P41" s="25"/>
      <c r="Q41" s="23"/>
      <c r="R41" s="25"/>
      <c r="S41" s="23"/>
      <c r="T41" s="25"/>
      <c r="U41" s="23"/>
      <c r="V41" s="25"/>
      <c r="W41" s="23"/>
      <c r="X41" s="27"/>
    </row>
    <row r="42" spans="2:24" s="10" customFormat="1" ht="14.1" customHeight="1" x14ac:dyDescent="0.2">
      <c r="B42" s="171"/>
      <c r="C42" s="257"/>
      <c r="D42" s="17"/>
      <c r="E42" s="18"/>
      <c r="F42" s="18"/>
      <c r="G42" s="18"/>
      <c r="H42" s="18"/>
      <c r="I42" s="18"/>
      <c r="J42" s="18"/>
      <c r="K42" s="18"/>
      <c r="L42" s="18"/>
      <c r="M42" s="18"/>
      <c r="N42" s="18"/>
      <c r="O42" s="18"/>
      <c r="P42" s="18"/>
      <c r="Q42" s="18"/>
      <c r="R42" s="18"/>
      <c r="S42" s="18"/>
      <c r="T42" s="18"/>
      <c r="U42" s="18"/>
      <c r="V42" s="18"/>
      <c r="W42" s="18"/>
      <c r="X42" s="19"/>
    </row>
    <row r="43" spans="2:24" s="10" customFormat="1" ht="14.25" outlineLevel="1" x14ac:dyDescent="0.2">
      <c r="B43" s="174"/>
      <c r="C43" s="260" t="s">
        <v>55</v>
      </c>
      <c r="D43" s="17"/>
      <c r="E43" s="115"/>
      <c r="F43" s="18"/>
      <c r="G43" s="115"/>
      <c r="H43" s="18"/>
      <c r="I43" s="115"/>
      <c r="J43" s="18"/>
      <c r="K43" s="115"/>
      <c r="L43" s="18"/>
      <c r="M43" s="115"/>
      <c r="N43" s="18"/>
      <c r="O43" s="115"/>
      <c r="P43" s="18"/>
      <c r="Q43" s="115"/>
      <c r="R43" s="18"/>
      <c r="S43" s="115"/>
      <c r="T43" s="18"/>
      <c r="U43" s="115"/>
      <c r="V43" s="18"/>
      <c r="W43" s="115"/>
      <c r="X43" s="27"/>
    </row>
    <row r="44" spans="2:24" s="10" customFormat="1" ht="14.1" customHeight="1" outlineLevel="1" x14ac:dyDescent="0.2">
      <c r="B44" s="174"/>
      <c r="C44" s="261" t="s">
        <v>49</v>
      </c>
      <c r="D44" s="120" t="s">
        <v>351</v>
      </c>
      <c r="E44" s="23"/>
      <c r="F44" s="25"/>
      <c r="G44" s="23"/>
      <c r="H44" s="25"/>
      <c r="I44" s="23"/>
      <c r="J44" s="25"/>
      <c r="K44" s="23"/>
      <c r="L44" s="25"/>
      <c r="M44" s="23"/>
      <c r="N44" s="25"/>
      <c r="O44" s="23"/>
      <c r="P44" s="25"/>
      <c r="Q44" s="23"/>
      <c r="R44" s="25"/>
      <c r="S44" s="23"/>
      <c r="T44" s="25"/>
      <c r="U44" s="23"/>
      <c r="V44" s="25"/>
      <c r="W44" s="23"/>
      <c r="X44" s="27"/>
    </row>
    <row r="45" spans="2:24" s="10" customFormat="1" ht="14.25" outlineLevel="1" x14ac:dyDescent="0.2">
      <c r="B45" s="174"/>
      <c r="C45" s="261" t="s">
        <v>50</v>
      </c>
      <c r="D45" s="120" t="s">
        <v>351</v>
      </c>
      <c r="E45" s="23"/>
      <c r="F45" s="25"/>
      <c r="G45" s="23"/>
      <c r="H45" s="25"/>
      <c r="I45" s="23"/>
      <c r="J45" s="25"/>
      <c r="K45" s="23"/>
      <c r="L45" s="25"/>
      <c r="M45" s="23"/>
      <c r="N45" s="25"/>
      <c r="O45" s="23"/>
      <c r="P45" s="25"/>
      <c r="Q45" s="23"/>
      <c r="R45" s="25"/>
      <c r="S45" s="23"/>
      <c r="T45" s="25"/>
      <c r="U45" s="23"/>
      <c r="V45" s="25"/>
      <c r="W45" s="23"/>
      <c r="X45" s="27"/>
    </row>
    <row r="46" spans="2:24" s="10" customFormat="1" ht="14.25" outlineLevel="1" x14ac:dyDescent="0.2">
      <c r="B46" s="174"/>
      <c r="C46" s="261" t="s">
        <v>51</v>
      </c>
      <c r="D46" s="120" t="s">
        <v>351</v>
      </c>
      <c r="E46" s="23"/>
      <c r="F46" s="25"/>
      <c r="G46" s="23"/>
      <c r="H46" s="25"/>
      <c r="I46" s="23"/>
      <c r="J46" s="25"/>
      <c r="K46" s="23"/>
      <c r="L46" s="25"/>
      <c r="M46" s="23"/>
      <c r="N46" s="25"/>
      <c r="O46" s="23"/>
      <c r="P46" s="25"/>
      <c r="Q46" s="23"/>
      <c r="R46" s="25"/>
      <c r="S46" s="23"/>
      <c r="T46" s="25"/>
      <c r="U46" s="23"/>
      <c r="V46" s="25"/>
      <c r="W46" s="23"/>
      <c r="X46" s="27"/>
    </row>
    <row r="47" spans="2:24" s="10" customFormat="1" ht="14.1" customHeight="1" x14ac:dyDescent="0.2">
      <c r="B47" s="171"/>
      <c r="C47" s="257"/>
      <c r="D47" s="17"/>
      <c r="E47" s="18"/>
      <c r="F47" s="18"/>
      <c r="G47" s="18"/>
      <c r="H47" s="18"/>
      <c r="I47" s="18"/>
      <c r="J47" s="18"/>
      <c r="K47" s="18"/>
      <c r="L47" s="18"/>
      <c r="M47" s="18"/>
      <c r="N47" s="18"/>
      <c r="O47" s="18"/>
      <c r="P47" s="18"/>
      <c r="Q47" s="18"/>
      <c r="R47" s="18"/>
      <c r="S47" s="18"/>
      <c r="T47" s="18"/>
      <c r="U47" s="18"/>
      <c r="V47" s="18"/>
      <c r="W47" s="18"/>
      <c r="X47" s="19"/>
    </row>
    <row r="48" spans="2:24" s="28" customFormat="1" ht="15" x14ac:dyDescent="0.2">
      <c r="B48" s="173"/>
      <c r="C48" s="258" t="s">
        <v>56</v>
      </c>
      <c r="D48" s="29"/>
      <c r="E48" s="30"/>
      <c r="F48" s="30"/>
      <c r="G48" s="30"/>
      <c r="H48" s="30"/>
      <c r="I48" s="30"/>
      <c r="J48" s="30"/>
      <c r="K48" s="30"/>
      <c r="L48" s="30"/>
      <c r="M48" s="30"/>
      <c r="N48" s="30"/>
      <c r="O48" s="30"/>
      <c r="P48" s="30"/>
      <c r="Q48" s="30"/>
      <c r="R48" s="30"/>
      <c r="S48" s="30"/>
      <c r="T48" s="30"/>
      <c r="U48" s="30"/>
      <c r="V48" s="30"/>
      <c r="W48" s="30"/>
      <c r="X48" s="31"/>
    </row>
    <row r="49" spans="2:24" s="28" customFormat="1" ht="28.5" x14ac:dyDescent="0.2">
      <c r="B49" s="216" t="s">
        <v>23</v>
      </c>
      <c r="C49" s="259" t="s">
        <v>57</v>
      </c>
      <c r="D49" s="29"/>
      <c r="E49" s="116" t="s">
        <v>143</v>
      </c>
      <c r="F49" s="117"/>
      <c r="G49" s="116" t="s">
        <v>143</v>
      </c>
      <c r="H49" s="117"/>
      <c r="I49" s="116" t="s">
        <v>143</v>
      </c>
      <c r="J49" s="117"/>
      <c r="K49" s="116" t="s">
        <v>143</v>
      </c>
      <c r="L49" s="117"/>
      <c r="M49" s="116" t="s">
        <v>143</v>
      </c>
      <c r="N49" s="117"/>
      <c r="O49" s="116" t="s">
        <v>143</v>
      </c>
      <c r="P49" s="117"/>
      <c r="Q49" s="116" t="s">
        <v>143</v>
      </c>
      <c r="R49" s="117"/>
      <c r="S49" s="116" t="s">
        <v>143</v>
      </c>
      <c r="T49" s="117"/>
      <c r="U49" s="116" t="s">
        <v>143</v>
      </c>
      <c r="V49" s="117"/>
      <c r="W49" s="116" t="s">
        <v>143</v>
      </c>
      <c r="X49" s="31"/>
    </row>
    <row r="50" spans="2:24" s="10" customFormat="1" ht="28.5" outlineLevel="1" x14ac:dyDescent="0.2">
      <c r="B50" s="216" t="s">
        <v>23</v>
      </c>
      <c r="C50" s="260" t="s">
        <v>58</v>
      </c>
      <c r="D50" s="17"/>
      <c r="E50" s="115"/>
      <c r="F50" s="18"/>
      <c r="G50" s="115"/>
      <c r="H50" s="18"/>
      <c r="I50" s="115"/>
      <c r="J50" s="18"/>
      <c r="K50" s="115"/>
      <c r="L50" s="18"/>
      <c r="M50" s="115"/>
      <c r="N50" s="18"/>
      <c r="O50" s="115"/>
      <c r="P50" s="18"/>
      <c r="Q50" s="115"/>
      <c r="R50" s="18"/>
      <c r="S50" s="115"/>
      <c r="T50" s="18"/>
      <c r="U50" s="115"/>
      <c r="V50" s="18"/>
      <c r="W50" s="115"/>
      <c r="X50" s="27"/>
    </row>
    <row r="51" spans="2:24" s="10" customFormat="1" ht="14.1" customHeight="1" outlineLevel="1" x14ac:dyDescent="0.2">
      <c r="B51" s="174"/>
      <c r="C51" s="261" t="s">
        <v>59</v>
      </c>
      <c r="D51" s="120" t="str">
        <f>$E$12&amp;"/apparecchio di illuminazione"</f>
        <v>/apparecchio di illuminazione</v>
      </c>
      <c r="E51" s="23"/>
      <c r="F51" s="25"/>
      <c r="G51" s="23"/>
      <c r="H51" s="25"/>
      <c r="I51" s="23"/>
      <c r="J51" s="25"/>
      <c r="K51" s="23"/>
      <c r="L51" s="25"/>
      <c r="M51" s="23"/>
      <c r="N51" s="25"/>
      <c r="O51" s="23"/>
      <c r="P51" s="25"/>
      <c r="Q51" s="23"/>
      <c r="R51" s="25"/>
      <c r="S51" s="23"/>
      <c r="T51" s="25"/>
      <c r="U51" s="23"/>
      <c r="V51" s="25"/>
      <c r="W51" s="23"/>
      <c r="X51" s="27"/>
    </row>
    <row r="52" spans="2:24" s="10" customFormat="1" ht="14.25" outlineLevel="1" x14ac:dyDescent="0.2">
      <c r="B52" s="174"/>
      <c r="C52" s="261" t="s">
        <v>60</v>
      </c>
      <c r="D52" s="120" t="str">
        <f>$E$12&amp;"/apparecchio di illuminazione"</f>
        <v>/apparecchio di illuminazione</v>
      </c>
      <c r="E52" s="23"/>
      <c r="F52" s="25"/>
      <c r="G52" s="23"/>
      <c r="H52" s="25"/>
      <c r="I52" s="23"/>
      <c r="J52" s="25"/>
      <c r="K52" s="23"/>
      <c r="L52" s="25"/>
      <c r="M52" s="23"/>
      <c r="N52" s="25"/>
      <c r="O52" s="23"/>
      <c r="P52" s="25"/>
      <c r="Q52" s="23"/>
      <c r="R52" s="25"/>
      <c r="S52" s="23"/>
      <c r="T52" s="25"/>
      <c r="U52" s="23"/>
      <c r="V52" s="25"/>
      <c r="W52" s="23"/>
      <c r="X52" s="27"/>
    </row>
    <row r="53" spans="2:24" s="10" customFormat="1" ht="14.25" outlineLevel="1" x14ac:dyDescent="0.2">
      <c r="B53" s="174"/>
      <c r="C53" s="261" t="s">
        <v>61</v>
      </c>
      <c r="D53" s="120" t="str">
        <f>$E$12&amp;"/apparecchio di illuminazione"</f>
        <v>/apparecchio di illuminazione</v>
      </c>
      <c r="E53" s="23"/>
      <c r="F53" s="25"/>
      <c r="G53" s="23"/>
      <c r="H53" s="25"/>
      <c r="I53" s="23"/>
      <c r="J53" s="25"/>
      <c r="K53" s="23"/>
      <c r="L53" s="25"/>
      <c r="M53" s="23"/>
      <c r="N53" s="25"/>
      <c r="O53" s="23"/>
      <c r="P53" s="25"/>
      <c r="Q53" s="23"/>
      <c r="R53" s="25"/>
      <c r="S53" s="23"/>
      <c r="T53" s="25"/>
      <c r="U53" s="23"/>
      <c r="V53" s="25"/>
      <c r="W53" s="23"/>
      <c r="X53" s="27"/>
    </row>
    <row r="54" spans="2:24" s="10" customFormat="1" ht="14.25" outlineLevel="1" x14ac:dyDescent="0.2">
      <c r="B54" s="174"/>
      <c r="C54" s="261" t="s">
        <v>62</v>
      </c>
      <c r="D54" s="120" t="str">
        <f>$E$12&amp;"/anno.palo"</f>
        <v>/anno.palo</v>
      </c>
      <c r="E54" s="23"/>
      <c r="F54" s="25"/>
      <c r="G54" s="23"/>
      <c r="H54" s="25"/>
      <c r="I54" s="23"/>
      <c r="J54" s="25"/>
      <c r="K54" s="23"/>
      <c r="L54" s="25"/>
      <c r="M54" s="23"/>
      <c r="N54" s="25"/>
      <c r="O54" s="23"/>
      <c r="P54" s="25"/>
      <c r="Q54" s="23"/>
      <c r="R54" s="25"/>
      <c r="S54" s="23"/>
      <c r="T54" s="25"/>
      <c r="U54" s="23"/>
      <c r="V54" s="25"/>
      <c r="W54" s="23"/>
      <c r="X54" s="27"/>
    </row>
    <row r="55" spans="2:24" s="10" customFormat="1" ht="14.25" x14ac:dyDescent="0.2">
      <c r="B55" s="170"/>
      <c r="D55" s="120"/>
      <c r="E55" s="25"/>
      <c r="F55" s="25"/>
      <c r="G55" s="25"/>
      <c r="H55" s="25"/>
      <c r="I55" s="25"/>
      <c r="J55" s="25"/>
      <c r="K55" s="25"/>
      <c r="L55" s="25"/>
      <c r="M55" s="25"/>
      <c r="N55" s="25"/>
      <c r="O55" s="25"/>
      <c r="P55" s="25"/>
      <c r="Q55" s="25"/>
      <c r="R55" s="25"/>
      <c r="S55" s="25"/>
      <c r="T55" s="25"/>
      <c r="U55" s="25"/>
      <c r="V55" s="25"/>
      <c r="W55" s="25"/>
      <c r="X55" s="19"/>
    </row>
    <row r="56" spans="2:24" s="10" customFormat="1" ht="15" outlineLevel="1" x14ac:dyDescent="0.2">
      <c r="B56" s="171"/>
      <c r="C56" s="257" t="s">
        <v>63</v>
      </c>
      <c r="D56" s="17"/>
      <c r="E56" s="25"/>
      <c r="F56" s="25"/>
      <c r="G56" s="25"/>
      <c r="H56" s="25"/>
      <c r="I56" s="25"/>
      <c r="J56" s="25"/>
      <c r="K56" s="25"/>
      <c r="L56" s="25"/>
      <c r="M56" s="25"/>
      <c r="N56" s="25"/>
      <c r="O56" s="25"/>
      <c r="P56" s="25"/>
      <c r="Q56" s="25"/>
      <c r="R56" s="25"/>
      <c r="S56" s="25"/>
      <c r="T56" s="25"/>
      <c r="U56" s="25"/>
      <c r="V56" s="25"/>
      <c r="W56" s="25"/>
      <c r="X56" s="19"/>
    </row>
    <row r="57" spans="2:24" s="10" customFormat="1" ht="14.25" outlineLevel="1" x14ac:dyDescent="0.2">
      <c r="B57" s="216" t="s">
        <v>23</v>
      </c>
      <c r="C57" s="10" t="s">
        <v>64</v>
      </c>
      <c r="D57" s="253" t="str">
        <f>$E$12&amp;"/palo"</f>
        <v>/palo</v>
      </c>
      <c r="E57" s="23"/>
      <c r="F57" s="25"/>
      <c r="G57" s="23"/>
      <c r="H57" s="25"/>
      <c r="I57" s="23"/>
      <c r="J57" s="25"/>
      <c r="K57" s="23"/>
      <c r="L57" s="25"/>
      <c r="M57" s="23"/>
      <c r="N57" s="25"/>
      <c r="O57" s="23"/>
      <c r="P57" s="25"/>
      <c r="Q57" s="23"/>
      <c r="R57" s="25"/>
      <c r="S57" s="23"/>
      <c r="T57" s="25"/>
      <c r="U57" s="23"/>
      <c r="V57" s="25"/>
      <c r="W57" s="23"/>
      <c r="X57" s="27"/>
    </row>
    <row r="58" spans="2:24" s="10" customFormat="1" ht="14.25" outlineLevel="1" x14ac:dyDescent="0.2">
      <c r="B58" s="216" t="s">
        <v>23</v>
      </c>
      <c r="C58" s="10" t="s">
        <v>65</v>
      </c>
      <c r="D58" s="120" t="str">
        <f>$E$12&amp;"/anno.palo"</f>
        <v>/anno.palo</v>
      </c>
      <c r="E58" s="23"/>
      <c r="F58" s="25"/>
      <c r="G58" s="23"/>
      <c r="H58" s="25"/>
      <c r="I58" s="23"/>
      <c r="J58" s="25"/>
      <c r="K58" s="23"/>
      <c r="L58" s="25"/>
      <c r="M58" s="23"/>
      <c r="N58" s="25"/>
      <c r="O58" s="23"/>
      <c r="P58" s="25"/>
      <c r="Q58" s="23"/>
      <c r="R58" s="25"/>
      <c r="S58" s="23"/>
      <c r="T58" s="25"/>
      <c r="U58" s="23"/>
      <c r="V58" s="25"/>
      <c r="W58" s="23"/>
      <c r="X58" s="19"/>
    </row>
    <row r="59" spans="2:24" s="10" customFormat="1" ht="14.25" outlineLevel="1" x14ac:dyDescent="0.2">
      <c r="B59" s="216" t="s">
        <v>23</v>
      </c>
      <c r="C59" s="10" t="s">
        <v>66</v>
      </c>
      <c r="D59" s="120" t="str">
        <f>$E$12&amp;"/anno.palo"</f>
        <v>/anno.palo</v>
      </c>
      <c r="E59" s="23"/>
      <c r="F59" s="25"/>
      <c r="G59" s="23"/>
      <c r="H59" s="25"/>
      <c r="I59" s="23"/>
      <c r="J59" s="25"/>
      <c r="K59" s="23"/>
      <c r="L59" s="25"/>
      <c r="M59" s="23"/>
      <c r="N59" s="25"/>
      <c r="O59" s="23"/>
      <c r="P59" s="25"/>
      <c r="Q59" s="23"/>
      <c r="R59" s="25"/>
      <c r="S59" s="23"/>
      <c r="T59" s="25"/>
      <c r="U59" s="23"/>
      <c r="V59" s="25"/>
      <c r="W59" s="23"/>
      <c r="X59" s="19"/>
    </row>
    <row r="60" spans="2:24" s="10" customFormat="1" ht="14.25" outlineLevel="1" x14ac:dyDescent="0.2">
      <c r="B60" s="216" t="s">
        <v>23</v>
      </c>
      <c r="C60" s="10" t="s">
        <v>67</v>
      </c>
      <c r="D60" s="120" t="str">
        <f>$E$12&amp;"/anno.palo"</f>
        <v>/anno.palo</v>
      </c>
      <c r="E60" s="23"/>
      <c r="F60" s="25"/>
      <c r="G60" s="23"/>
      <c r="H60" s="25"/>
      <c r="I60" s="23"/>
      <c r="J60" s="25"/>
      <c r="K60" s="23"/>
      <c r="L60" s="25"/>
      <c r="M60" s="23"/>
      <c r="N60" s="25"/>
      <c r="O60" s="23"/>
      <c r="P60" s="25"/>
      <c r="Q60" s="23"/>
      <c r="R60" s="25"/>
      <c r="S60" s="23"/>
      <c r="T60" s="25"/>
      <c r="U60" s="23"/>
      <c r="V60" s="25"/>
      <c r="W60" s="23"/>
      <c r="X60" s="27"/>
    </row>
    <row r="61" spans="2:24" s="10" customFormat="1" ht="14.25" x14ac:dyDescent="0.2">
      <c r="B61" s="172"/>
      <c r="C61" s="262"/>
      <c r="D61" s="17"/>
      <c r="E61" s="18"/>
      <c r="F61" s="18"/>
      <c r="G61" s="18"/>
      <c r="H61" s="18"/>
      <c r="I61" s="18"/>
      <c r="J61" s="18"/>
      <c r="K61" s="18"/>
      <c r="L61" s="18"/>
      <c r="M61" s="18"/>
      <c r="N61" s="18"/>
      <c r="O61" s="18"/>
      <c r="P61" s="18"/>
      <c r="Q61" s="18"/>
      <c r="R61" s="18"/>
      <c r="S61" s="18"/>
      <c r="T61" s="18"/>
      <c r="U61" s="18"/>
      <c r="V61" s="18"/>
      <c r="W61" s="18"/>
      <c r="X61" s="27"/>
    </row>
    <row r="62" spans="2:24" s="10" customFormat="1" ht="20.100000000000001" customHeight="1" outlineLevel="1" x14ac:dyDescent="0.2">
      <c r="B62" s="171"/>
      <c r="C62" s="257" t="s">
        <v>68</v>
      </c>
      <c r="D62" s="17"/>
      <c r="E62" s="25"/>
      <c r="F62" s="25"/>
      <c r="G62" s="25"/>
      <c r="H62" s="25"/>
      <c r="I62" s="25"/>
      <c r="J62" s="25"/>
      <c r="K62" s="25"/>
      <c r="L62" s="25"/>
      <c r="M62" s="25"/>
      <c r="N62" s="25"/>
      <c r="O62" s="25"/>
      <c r="P62" s="25"/>
      <c r="Q62" s="25"/>
      <c r="R62" s="25"/>
      <c r="S62" s="25"/>
      <c r="T62" s="25"/>
      <c r="U62" s="25"/>
      <c r="V62" s="25"/>
      <c r="W62" s="25"/>
      <c r="X62" s="19"/>
    </row>
    <row r="63" spans="2:24" s="10" customFormat="1" ht="14.1" customHeight="1" outlineLevel="1" x14ac:dyDescent="0.25">
      <c r="B63" s="170"/>
      <c r="C63" s="10" t="s">
        <v>69</v>
      </c>
      <c r="D63" s="32" t="s">
        <v>27</v>
      </c>
      <c r="E63" s="118">
        <f>LOOKUP($E$11,' Dati di riferimento'!B5:B33,' Dati di riferimento'!F5:F33)</f>
        <v>0</v>
      </c>
      <c r="F63" s="119"/>
      <c r="G63" s="118">
        <f>IF($E63="","",$E63)</f>
        <v>0</v>
      </c>
      <c r="H63" s="119"/>
      <c r="I63" s="118">
        <f>IF($E63="","",$E63)</f>
        <v>0</v>
      </c>
      <c r="J63" s="119"/>
      <c r="K63" s="118">
        <f>IF($E63="","",$E63)</f>
        <v>0</v>
      </c>
      <c r="L63" s="119"/>
      <c r="M63" s="118">
        <f>IF($E63="","",$E63)</f>
        <v>0</v>
      </c>
      <c r="N63" s="119"/>
      <c r="O63" s="118">
        <f>IF($E63="","",$E63)</f>
        <v>0</v>
      </c>
      <c r="P63" s="119"/>
      <c r="Q63" s="118">
        <f>IF($E63="","",$E63)</f>
        <v>0</v>
      </c>
      <c r="R63" s="119"/>
      <c r="S63" s="118">
        <f>IF($E63="","",$E63)</f>
        <v>0</v>
      </c>
      <c r="T63" s="119"/>
      <c r="U63" s="118">
        <f>IF($E63="","",$E63)</f>
        <v>0</v>
      </c>
      <c r="V63" s="119"/>
      <c r="W63" s="118">
        <f>IF($E63="","",$E63)</f>
        <v>0</v>
      </c>
      <c r="X63" s="19"/>
    </row>
    <row r="64" spans="2:24" s="10" customFormat="1" ht="14.1" customHeight="1" outlineLevel="1" x14ac:dyDescent="0.2">
      <c r="B64" s="170"/>
      <c r="C64" s="263" t="s">
        <v>70</v>
      </c>
      <c r="D64" s="32"/>
      <c r="E64" s="25"/>
      <c r="F64" s="24"/>
      <c r="G64" s="25"/>
      <c r="H64" s="24"/>
      <c r="I64" s="25"/>
      <c r="J64" s="24"/>
      <c r="K64" s="25"/>
      <c r="L64" s="24"/>
      <c r="M64" s="25"/>
      <c r="N64" s="24"/>
      <c r="O64" s="25"/>
      <c r="P64" s="24"/>
      <c r="Q64" s="25"/>
      <c r="R64" s="24"/>
      <c r="S64" s="25"/>
      <c r="T64" s="24"/>
      <c r="U64" s="25"/>
      <c r="V64" s="24"/>
      <c r="W64" s="25"/>
      <c r="X64" s="19"/>
    </row>
    <row r="65" spans="1:25" s="10" customFormat="1" ht="14.1" customHeight="1" outlineLevel="1" x14ac:dyDescent="0.25">
      <c r="B65" s="216" t="s">
        <v>23</v>
      </c>
      <c r="C65" s="10" t="s">
        <v>71</v>
      </c>
      <c r="D65" s="210" t="s">
        <v>28</v>
      </c>
      <c r="E65" s="244"/>
      <c r="F65" s="24"/>
      <c r="G65" s="249" t="str">
        <f>IF($E65="","",$E65)</f>
        <v/>
      </c>
      <c r="H65" s="24"/>
      <c r="I65" s="249" t="str">
        <f>IF($E65="","",$E65)</f>
        <v/>
      </c>
      <c r="J65" s="24"/>
      <c r="K65" s="249" t="str">
        <f>IF($E65="","",$E65)</f>
        <v/>
      </c>
      <c r="L65" s="24"/>
      <c r="M65" s="249" t="str">
        <f>IF($E65="","",$E65)</f>
        <v/>
      </c>
      <c r="N65" s="24"/>
      <c r="O65" s="249" t="str">
        <f>IF($E65="","",$E65)</f>
        <v/>
      </c>
      <c r="P65" s="24"/>
      <c r="Q65" s="249" t="str">
        <f>IF($E65="","",$E65)</f>
        <v/>
      </c>
      <c r="R65" s="24"/>
      <c r="S65" s="249" t="str">
        <f>IF($E65="","",$E65)</f>
        <v/>
      </c>
      <c r="T65" s="24"/>
      <c r="U65" s="249" t="str">
        <f>IF($E65="","",$E65)</f>
        <v/>
      </c>
      <c r="V65" s="24"/>
      <c r="W65" s="249" t="str">
        <f>IF($E65="","",$E65)</f>
        <v/>
      </c>
      <c r="X65" s="19"/>
    </row>
    <row r="66" spans="1:25" s="10" customFormat="1" ht="14.1" customHeight="1" outlineLevel="1" x14ac:dyDescent="0.25">
      <c r="B66" s="216" t="s">
        <v>23</v>
      </c>
      <c r="C66" s="10" t="s">
        <v>72</v>
      </c>
      <c r="D66" s="210" t="s">
        <v>29</v>
      </c>
      <c r="E66" s="23"/>
      <c r="F66" s="24"/>
      <c r="G66" s="134">
        <f>$E66</f>
        <v>0</v>
      </c>
      <c r="H66" s="24"/>
      <c r="I66" s="134">
        <f>$E66</f>
        <v>0</v>
      </c>
      <c r="J66" s="24"/>
      <c r="K66" s="134">
        <f>$E66</f>
        <v>0</v>
      </c>
      <c r="L66" s="24"/>
      <c r="M66" s="134">
        <f>$E66</f>
        <v>0</v>
      </c>
      <c r="N66" s="24"/>
      <c r="O66" s="134">
        <f>$E66</f>
        <v>0</v>
      </c>
      <c r="P66" s="24"/>
      <c r="Q66" s="134">
        <f>$E66</f>
        <v>0</v>
      </c>
      <c r="R66" s="24"/>
      <c r="S66" s="134">
        <f>$E66</f>
        <v>0</v>
      </c>
      <c r="T66" s="24"/>
      <c r="U66" s="134">
        <f>$E66</f>
        <v>0</v>
      </c>
      <c r="V66" s="24"/>
      <c r="W66" s="134">
        <f>$E66</f>
        <v>0</v>
      </c>
      <c r="X66" s="19"/>
    </row>
    <row r="67" spans="1:25" s="10" customFormat="1" ht="14.25" x14ac:dyDescent="0.2">
      <c r="B67" s="175"/>
      <c r="C67" s="159"/>
      <c r="D67" s="33"/>
      <c r="E67" s="34"/>
      <c r="F67" s="34"/>
      <c r="G67" s="34"/>
      <c r="H67" s="34"/>
      <c r="I67" s="34"/>
      <c r="J67" s="34"/>
      <c r="K67" s="34"/>
      <c r="L67" s="34"/>
      <c r="M67" s="34"/>
      <c r="N67" s="34"/>
      <c r="O67" s="34"/>
      <c r="P67" s="34"/>
      <c r="Q67" s="34"/>
      <c r="R67" s="34"/>
      <c r="S67" s="34"/>
      <c r="T67" s="34"/>
      <c r="U67" s="34"/>
      <c r="V67" s="34"/>
      <c r="W67" s="34"/>
      <c r="X67" s="35"/>
    </row>
    <row r="68" spans="1:25" x14ac:dyDescent="0.2">
      <c r="B68" s="176"/>
    </row>
    <row r="69" spans="1:25" s="10" customFormat="1" ht="23.1" customHeight="1" x14ac:dyDescent="0.2">
      <c r="B69" s="36" t="s">
        <v>73</v>
      </c>
      <c r="C69" s="36"/>
      <c r="D69" s="37"/>
      <c r="E69" s="38"/>
      <c r="F69" s="38"/>
      <c r="G69" s="38"/>
      <c r="H69" s="38"/>
      <c r="I69" s="38"/>
      <c r="J69" s="38"/>
      <c r="K69" s="38"/>
      <c r="L69" s="38"/>
      <c r="M69" s="38"/>
      <c r="N69" s="38"/>
      <c r="O69" s="38"/>
      <c r="P69" s="38"/>
      <c r="Q69" s="38"/>
      <c r="R69" s="38"/>
      <c r="S69" s="38"/>
      <c r="T69" s="38"/>
      <c r="U69" s="38"/>
      <c r="V69" s="38"/>
      <c r="W69" s="38"/>
      <c r="X69" s="39"/>
      <c r="Y69" s="40"/>
    </row>
    <row r="70" spans="1:25" s="10" customFormat="1" ht="21.95" customHeight="1" outlineLevel="1" x14ac:dyDescent="0.2">
      <c r="B70" s="186" t="s">
        <v>23</v>
      </c>
      <c r="C70" s="160" t="s">
        <v>74</v>
      </c>
      <c r="D70" s="17"/>
      <c r="E70" s="18"/>
      <c r="F70" s="18"/>
      <c r="G70" s="18"/>
      <c r="H70" s="18"/>
      <c r="I70" s="18"/>
      <c r="J70" s="18"/>
      <c r="K70" s="18"/>
      <c r="L70" s="18"/>
      <c r="M70" s="18"/>
      <c r="N70" s="18"/>
      <c r="O70" s="18"/>
      <c r="P70" s="18"/>
      <c r="Q70" s="18"/>
      <c r="R70" s="18"/>
      <c r="S70" s="18"/>
      <c r="T70" s="18"/>
      <c r="U70" s="18"/>
      <c r="V70" s="18"/>
      <c r="W70" s="18"/>
      <c r="X70" s="42"/>
    </row>
    <row r="71" spans="1:25" s="10" customFormat="1" ht="17.100000000000001" customHeight="1" outlineLevel="1" x14ac:dyDescent="0.2">
      <c r="B71" s="177"/>
      <c r="C71" s="257" t="s">
        <v>75</v>
      </c>
      <c r="D71" s="17"/>
      <c r="E71" s="18"/>
      <c r="F71" s="18"/>
      <c r="G71" s="18"/>
      <c r="H71" s="18"/>
      <c r="I71" s="18"/>
      <c r="J71" s="18"/>
      <c r="K71" s="18"/>
      <c r="L71" s="18"/>
      <c r="M71" s="18"/>
      <c r="N71" s="18"/>
      <c r="O71" s="18"/>
      <c r="P71" s="18"/>
      <c r="Q71" s="18"/>
      <c r="R71" s="18"/>
      <c r="S71" s="18"/>
      <c r="T71" s="18"/>
      <c r="U71" s="18"/>
      <c r="V71" s="18"/>
      <c r="W71" s="18"/>
      <c r="X71" s="42"/>
    </row>
    <row r="72" spans="1:25" s="28" customFormat="1" ht="14.1" customHeight="1" outlineLevel="1" x14ac:dyDescent="0.2">
      <c r="B72" s="196"/>
      <c r="C72" s="28" t="s">
        <v>76</v>
      </c>
      <c r="D72" s="29"/>
      <c r="E72" s="197">
        <f>' Foglio_risposta_offerente'!E13</f>
        <v>0</v>
      </c>
      <c r="F72" s="198"/>
      <c r="G72" s="197" t="str">
        <f>' Foglio_risposta_offerente'!G13</f>
        <v/>
      </c>
      <c r="H72" s="198"/>
      <c r="I72" s="197" t="str">
        <f>' Foglio_risposta_offerente'!I13</f>
        <v/>
      </c>
      <c r="J72" s="198"/>
      <c r="K72" s="197" t="str">
        <f>' Foglio_risposta_offerente'!K13</f>
        <v/>
      </c>
      <c r="L72" s="198"/>
      <c r="M72" s="197" t="str">
        <f>' Foglio_risposta_offerente'!M13</f>
        <v/>
      </c>
      <c r="N72" s="198"/>
      <c r="O72" s="197" t="str">
        <f>' Foglio_risposta_offerente'!O13</f>
        <v/>
      </c>
      <c r="P72" s="198"/>
      <c r="Q72" s="197" t="str">
        <f>' Foglio_risposta_offerente'!Q13</f>
        <v/>
      </c>
      <c r="R72" s="198"/>
      <c r="S72" s="197" t="str">
        <f>' Foglio_risposta_offerente'!S13</f>
        <v/>
      </c>
      <c r="T72" s="198"/>
      <c r="U72" s="197" t="str">
        <f>' Foglio_risposta_offerente'!U13</f>
        <v/>
      </c>
      <c r="V72" s="198"/>
      <c r="W72" s="197" t="str">
        <f>' Foglio_risposta_offerente'!W13</f>
        <v/>
      </c>
      <c r="X72" s="199"/>
    </row>
    <row r="73" spans="1:25" s="10" customFormat="1" ht="14.25" outlineLevel="1" x14ac:dyDescent="0.2">
      <c r="B73" s="178"/>
      <c r="D73" s="17"/>
      <c r="E73" s="25"/>
      <c r="F73" s="25"/>
      <c r="G73" s="25"/>
      <c r="H73" s="25"/>
      <c r="I73" s="25"/>
      <c r="J73" s="25"/>
      <c r="K73" s="25"/>
      <c r="L73" s="25"/>
      <c r="M73" s="25"/>
      <c r="N73" s="25"/>
      <c r="O73" s="25"/>
      <c r="P73" s="25"/>
      <c r="Q73" s="25"/>
      <c r="R73" s="25"/>
      <c r="S73" s="25"/>
      <c r="T73" s="25"/>
      <c r="U73" s="25"/>
      <c r="V73" s="25"/>
      <c r="W73" s="25"/>
      <c r="X73" s="42"/>
    </row>
    <row r="74" spans="1:25" s="44" customFormat="1" ht="17.100000000000001" customHeight="1" outlineLevel="1" x14ac:dyDescent="0.2">
      <c r="A74" s="10"/>
      <c r="B74" s="177"/>
      <c r="C74" s="257" t="s">
        <v>77</v>
      </c>
      <c r="D74" s="17"/>
      <c r="E74" s="25"/>
      <c r="F74" s="25"/>
      <c r="G74" s="25"/>
      <c r="H74" s="25"/>
      <c r="I74" s="25"/>
      <c r="J74" s="25"/>
      <c r="K74" s="25"/>
      <c r="L74" s="25"/>
      <c r="M74" s="25"/>
      <c r="N74" s="25"/>
      <c r="O74" s="25"/>
      <c r="P74" s="25"/>
      <c r="Q74" s="25"/>
      <c r="R74" s="25"/>
      <c r="S74" s="25"/>
      <c r="T74" s="25"/>
      <c r="U74" s="25"/>
      <c r="V74" s="25"/>
      <c r="W74" s="25"/>
      <c r="X74" s="42"/>
    </row>
    <row r="75" spans="1:25" s="10" customFormat="1" ht="14.25" outlineLevel="1" x14ac:dyDescent="0.2">
      <c r="B75" s="178"/>
      <c r="C75" s="10" t="s">
        <v>78</v>
      </c>
      <c r="D75" s="17" t="s">
        <v>349</v>
      </c>
      <c r="E75" s="134">
        <f>' Foglio_risposta_offerente'!E21</f>
        <v>0</v>
      </c>
      <c r="F75" s="25"/>
      <c r="G75" s="134">
        <f>' Foglio_risposta_offerente'!G21</f>
        <v>0</v>
      </c>
      <c r="H75" s="25"/>
      <c r="I75" s="134">
        <f>' Foglio_risposta_offerente'!I21</f>
        <v>0</v>
      </c>
      <c r="J75" s="25"/>
      <c r="K75" s="134">
        <f>' Foglio_risposta_offerente'!K21</f>
        <v>0</v>
      </c>
      <c r="L75" s="25"/>
      <c r="M75" s="134">
        <f>' Foglio_risposta_offerente'!M21</f>
        <v>0</v>
      </c>
      <c r="N75" s="25"/>
      <c r="O75" s="134">
        <f>' Foglio_risposta_offerente'!O21</f>
        <v>0</v>
      </c>
      <c r="P75" s="25"/>
      <c r="Q75" s="134">
        <f>' Foglio_risposta_offerente'!Q21</f>
        <v>0</v>
      </c>
      <c r="R75" s="25"/>
      <c r="S75" s="134">
        <f>' Foglio_risposta_offerente'!S21</f>
        <v>0</v>
      </c>
      <c r="T75" s="25"/>
      <c r="U75" s="134">
        <f>' Foglio_risposta_offerente'!U21</f>
        <v>0</v>
      </c>
      <c r="V75" s="25"/>
      <c r="W75" s="134">
        <f>' Foglio_risposta_offerente'!W21</f>
        <v>0</v>
      </c>
      <c r="X75" s="45"/>
    </row>
    <row r="76" spans="1:25" s="10" customFormat="1" ht="14.25" outlineLevel="1" x14ac:dyDescent="0.2">
      <c r="B76" s="178"/>
      <c r="C76" s="10" t="s">
        <v>79</v>
      </c>
      <c r="D76" s="17" t="str">
        <f>$E$12&amp;"/palo"</f>
        <v>/palo</v>
      </c>
      <c r="E76" s="134">
        <f>' Foglio_risposta_offerente'!E22</f>
        <v>0</v>
      </c>
      <c r="F76" s="25"/>
      <c r="G76" s="134">
        <f>' Foglio_risposta_offerente'!G22</f>
        <v>0</v>
      </c>
      <c r="H76" s="25"/>
      <c r="I76" s="134">
        <f>' Foglio_risposta_offerente'!I22</f>
        <v>0</v>
      </c>
      <c r="J76" s="25"/>
      <c r="K76" s="134">
        <f>' Foglio_risposta_offerente'!K22</f>
        <v>0</v>
      </c>
      <c r="L76" s="25"/>
      <c r="M76" s="134">
        <f>' Foglio_risposta_offerente'!M22</f>
        <v>0</v>
      </c>
      <c r="N76" s="25"/>
      <c r="O76" s="134">
        <f>' Foglio_risposta_offerente'!O22</f>
        <v>0</v>
      </c>
      <c r="P76" s="25"/>
      <c r="Q76" s="134">
        <f>' Foglio_risposta_offerente'!Q22</f>
        <v>0</v>
      </c>
      <c r="R76" s="25"/>
      <c r="S76" s="134">
        <f>' Foglio_risposta_offerente'!S22</f>
        <v>0</v>
      </c>
      <c r="T76" s="25"/>
      <c r="U76" s="134">
        <f>' Foglio_risposta_offerente'!U22</f>
        <v>0</v>
      </c>
      <c r="V76" s="25"/>
      <c r="W76" s="134">
        <f>' Foglio_risposta_offerente'!W22</f>
        <v>0</v>
      </c>
      <c r="X76" s="42"/>
    </row>
    <row r="77" spans="1:25" s="10" customFormat="1" ht="14.25" outlineLevel="1" x14ac:dyDescent="0.2">
      <c r="B77" s="178"/>
      <c r="C77" s="10" t="s">
        <v>80</v>
      </c>
      <c r="D77" s="17" t="str">
        <f>$E$12&amp;"/palo"</f>
        <v>/palo</v>
      </c>
      <c r="E77" s="134">
        <f>' Foglio_risposta_offerente'!E23</f>
        <v>0</v>
      </c>
      <c r="F77" s="25"/>
      <c r="G77" s="134">
        <f>' Foglio_risposta_offerente'!G23</f>
        <v>0</v>
      </c>
      <c r="H77" s="25"/>
      <c r="I77" s="134">
        <f>' Foglio_risposta_offerente'!I23</f>
        <v>0</v>
      </c>
      <c r="J77" s="25"/>
      <c r="K77" s="134">
        <f>' Foglio_risposta_offerente'!K23</f>
        <v>0</v>
      </c>
      <c r="L77" s="25"/>
      <c r="M77" s="134">
        <f>' Foglio_risposta_offerente'!M23</f>
        <v>0</v>
      </c>
      <c r="N77" s="25"/>
      <c r="O77" s="134">
        <f>' Foglio_risposta_offerente'!O23</f>
        <v>0</v>
      </c>
      <c r="P77" s="25"/>
      <c r="Q77" s="134">
        <f>' Foglio_risposta_offerente'!Q23</f>
        <v>0</v>
      </c>
      <c r="R77" s="25"/>
      <c r="S77" s="134">
        <f>' Foglio_risposta_offerente'!S23</f>
        <v>0</v>
      </c>
      <c r="T77" s="25"/>
      <c r="U77" s="134">
        <f>' Foglio_risposta_offerente'!U23</f>
        <v>0</v>
      </c>
      <c r="V77" s="25"/>
      <c r="W77" s="134">
        <f>' Foglio_risposta_offerente'!W23</f>
        <v>0</v>
      </c>
      <c r="X77" s="42"/>
    </row>
    <row r="78" spans="1:25" s="10" customFormat="1" ht="14.25" outlineLevel="1" x14ac:dyDescent="0.2">
      <c r="B78" s="178"/>
      <c r="D78" s="17"/>
      <c r="E78" s="17"/>
      <c r="F78" s="17"/>
      <c r="G78" s="17"/>
      <c r="H78" s="17"/>
      <c r="I78" s="17"/>
      <c r="J78" s="17"/>
      <c r="K78" s="17"/>
      <c r="L78" s="17"/>
      <c r="M78" s="17"/>
      <c r="N78" s="17"/>
      <c r="O78" s="17"/>
      <c r="P78" s="17"/>
      <c r="Q78" s="17"/>
      <c r="R78" s="17"/>
      <c r="S78" s="17"/>
      <c r="T78" s="17"/>
      <c r="U78" s="17"/>
      <c r="V78" s="17"/>
      <c r="W78" s="17"/>
      <c r="X78" s="42"/>
    </row>
    <row r="79" spans="1:25" s="10" customFormat="1" ht="14.25" outlineLevel="1" x14ac:dyDescent="0.2">
      <c r="B79" s="178"/>
      <c r="C79" s="10" t="s">
        <v>81</v>
      </c>
      <c r="D79" s="17" t="s">
        <v>352</v>
      </c>
      <c r="E79" s="134">
        <f>' Foglio_risposta_offerente'!E27</f>
        <v>0</v>
      </c>
      <c r="F79" s="25"/>
      <c r="G79" s="134">
        <f>' Foglio_risposta_offerente'!G27</f>
        <v>0</v>
      </c>
      <c r="H79" s="25"/>
      <c r="I79" s="134">
        <f>' Foglio_risposta_offerente'!I27</f>
        <v>0</v>
      </c>
      <c r="J79" s="25"/>
      <c r="K79" s="134">
        <f>' Foglio_risposta_offerente'!K27</f>
        <v>0</v>
      </c>
      <c r="L79" s="25"/>
      <c r="M79" s="134">
        <f>' Foglio_risposta_offerente'!M27</f>
        <v>0</v>
      </c>
      <c r="N79" s="25"/>
      <c r="O79" s="134">
        <f>' Foglio_risposta_offerente'!O27</f>
        <v>0</v>
      </c>
      <c r="P79" s="25"/>
      <c r="Q79" s="134">
        <f>' Foglio_risposta_offerente'!Q27</f>
        <v>0</v>
      </c>
      <c r="R79" s="25"/>
      <c r="S79" s="134">
        <f>' Foglio_risposta_offerente'!S27</f>
        <v>0</v>
      </c>
      <c r="T79" s="25"/>
      <c r="U79" s="134">
        <f>' Foglio_risposta_offerente'!U27</f>
        <v>0</v>
      </c>
      <c r="V79" s="25"/>
      <c r="W79" s="134">
        <f>' Foglio_risposta_offerente'!W27</f>
        <v>0</v>
      </c>
      <c r="X79" s="42"/>
    </row>
    <row r="80" spans="1:25" s="10" customFormat="1" ht="14.25" outlineLevel="1" x14ac:dyDescent="0.2">
      <c r="B80" s="178"/>
      <c r="C80" s="10" t="s">
        <v>82</v>
      </c>
      <c r="D80" s="17" t="str">
        <f>$E$12&amp;"/apparecchio di illuminazione"</f>
        <v>/apparecchio di illuminazione</v>
      </c>
      <c r="E80" s="134">
        <f>' Foglio_risposta_offerente'!E28</f>
        <v>0</v>
      </c>
      <c r="F80" s="25"/>
      <c r="G80" s="134">
        <f>' Foglio_risposta_offerente'!G28</f>
        <v>0</v>
      </c>
      <c r="H80" s="25"/>
      <c r="I80" s="134">
        <f>' Foglio_risposta_offerente'!I28</f>
        <v>0</v>
      </c>
      <c r="J80" s="25"/>
      <c r="K80" s="134">
        <f>' Foglio_risposta_offerente'!K28</f>
        <v>0</v>
      </c>
      <c r="L80" s="25"/>
      <c r="M80" s="134">
        <f>' Foglio_risposta_offerente'!M28</f>
        <v>0</v>
      </c>
      <c r="N80" s="25"/>
      <c r="O80" s="134">
        <f>' Foglio_risposta_offerente'!O28</f>
        <v>0</v>
      </c>
      <c r="P80" s="25"/>
      <c r="Q80" s="134">
        <f>' Foglio_risposta_offerente'!Q28</f>
        <v>0</v>
      </c>
      <c r="R80" s="25"/>
      <c r="S80" s="134">
        <f>' Foglio_risposta_offerente'!S28</f>
        <v>0</v>
      </c>
      <c r="T80" s="25"/>
      <c r="U80" s="134">
        <f>' Foglio_risposta_offerente'!U28</f>
        <v>0</v>
      </c>
      <c r="V80" s="25"/>
      <c r="W80" s="134">
        <f>' Foglio_risposta_offerente'!W28</f>
        <v>0</v>
      </c>
      <c r="X80" s="42"/>
    </row>
    <row r="81" spans="2:24" s="10" customFormat="1" ht="14.25" outlineLevel="1" x14ac:dyDescent="0.2">
      <c r="B81" s="178"/>
      <c r="C81" s="10" t="s">
        <v>83</v>
      </c>
      <c r="D81" s="233" t="str">
        <f>$E$12&amp;"/apparecchio di illuminazione"</f>
        <v>/apparecchio di illuminazione</v>
      </c>
      <c r="E81" s="134">
        <f>' Foglio_risposta_offerente'!E29</f>
        <v>0</v>
      </c>
      <c r="F81" s="25"/>
      <c r="G81" s="134">
        <f>' Foglio_risposta_offerente'!G29</f>
        <v>0</v>
      </c>
      <c r="H81" s="25"/>
      <c r="I81" s="134">
        <f>' Foglio_risposta_offerente'!I29</f>
        <v>0</v>
      </c>
      <c r="J81" s="25"/>
      <c r="K81" s="134">
        <f>' Foglio_risposta_offerente'!K29</f>
        <v>0</v>
      </c>
      <c r="L81" s="25"/>
      <c r="M81" s="134">
        <f>' Foglio_risposta_offerente'!M29</f>
        <v>0</v>
      </c>
      <c r="N81" s="25"/>
      <c r="O81" s="134">
        <f>' Foglio_risposta_offerente'!O29</f>
        <v>0</v>
      </c>
      <c r="P81" s="25"/>
      <c r="Q81" s="134">
        <f>' Foglio_risposta_offerente'!Q29</f>
        <v>0</v>
      </c>
      <c r="R81" s="25"/>
      <c r="S81" s="134">
        <f>' Foglio_risposta_offerente'!S29</f>
        <v>0</v>
      </c>
      <c r="T81" s="25"/>
      <c r="U81" s="134">
        <f>' Foglio_risposta_offerente'!U29</f>
        <v>0</v>
      </c>
      <c r="V81" s="25"/>
      <c r="W81" s="134">
        <f>' Foglio_risposta_offerente'!W29</f>
        <v>0</v>
      </c>
      <c r="X81" s="42"/>
    </row>
    <row r="82" spans="2:24" s="10" customFormat="1" ht="14.25" outlineLevel="1" x14ac:dyDescent="0.2">
      <c r="B82" s="178"/>
      <c r="D82" s="17"/>
      <c r="E82" s="17"/>
      <c r="F82" s="17"/>
      <c r="G82" s="17"/>
      <c r="H82" s="25"/>
      <c r="I82" s="17"/>
      <c r="J82" s="25"/>
      <c r="K82" s="17"/>
      <c r="L82" s="25"/>
      <c r="M82" s="17"/>
      <c r="N82" s="25"/>
      <c r="O82" s="17"/>
      <c r="P82" s="25"/>
      <c r="Q82" s="17"/>
      <c r="R82" s="25"/>
      <c r="S82" s="17"/>
      <c r="T82" s="25"/>
      <c r="U82" s="17"/>
      <c r="V82" s="25"/>
      <c r="W82" s="17"/>
      <c r="X82" s="42"/>
    </row>
    <row r="83" spans="2:24" s="10" customFormat="1" ht="14.25" outlineLevel="1" x14ac:dyDescent="0.2">
      <c r="B83" s="178"/>
      <c r="C83" s="10" t="s">
        <v>84</v>
      </c>
      <c r="D83" s="17" t="s">
        <v>352</v>
      </c>
      <c r="E83" s="134">
        <f>' Foglio_risposta_offerente'!E41</f>
        <v>0</v>
      </c>
      <c r="F83" s="25"/>
      <c r="G83" s="134">
        <f>' Foglio_risposta_offerente'!G41</f>
        <v>0</v>
      </c>
      <c r="H83" s="25"/>
      <c r="I83" s="134">
        <f>' Foglio_risposta_offerente'!I41</f>
        <v>0</v>
      </c>
      <c r="J83" s="25"/>
      <c r="K83" s="134">
        <f>' Foglio_risposta_offerente'!K41</f>
        <v>0</v>
      </c>
      <c r="L83" s="25"/>
      <c r="M83" s="134">
        <f>' Foglio_risposta_offerente'!M41</f>
        <v>0</v>
      </c>
      <c r="N83" s="25"/>
      <c r="O83" s="134">
        <f>' Foglio_risposta_offerente'!O41</f>
        <v>0</v>
      </c>
      <c r="P83" s="25"/>
      <c r="Q83" s="134">
        <f>' Foglio_risposta_offerente'!Q41</f>
        <v>0</v>
      </c>
      <c r="R83" s="25"/>
      <c r="S83" s="134">
        <f>' Foglio_risposta_offerente'!S41</f>
        <v>0</v>
      </c>
      <c r="T83" s="25"/>
      <c r="U83" s="134">
        <f>' Foglio_risposta_offerente'!U41</f>
        <v>0</v>
      </c>
      <c r="V83" s="25"/>
      <c r="W83" s="134">
        <f>' Foglio_risposta_offerente'!W41</f>
        <v>0</v>
      </c>
      <c r="X83" s="42"/>
    </row>
    <row r="84" spans="2:24" s="10" customFormat="1" ht="14.25" outlineLevel="1" x14ac:dyDescent="0.2">
      <c r="B84" s="178"/>
      <c r="C84" s="10" t="s">
        <v>82</v>
      </c>
      <c r="D84" s="17" t="str">
        <f>$E$12&amp;"/apparecchio di illuminazione"</f>
        <v>/apparecchio di illuminazione</v>
      </c>
      <c r="E84" s="134">
        <f>' Foglio_risposta_offerente'!E42</f>
        <v>0</v>
      </c>
      <c r="F84" s="25"/>
      <c r="G84" s="134">
        <f>' Foglio_risposta_offerente'!G42</f>
        <v>0</v>
      </c>
      <c r="H84" s="25"/>
      <c r="I84" s="134">
        <f>' Foglio_risposta_offerente'!I42</f>
        <v>0</v>
      </c>
      <c r="J84" s="25"/>
      <c r="K84" s="134">
        <f>' Foglio_risposta_offerente'!K42</f>
        <v>0</v>
      </c>
      <c r="L84" s="25"/>
      <c r="M84" s="134">
        <f>' Foglio_risposta_offerente'!M42</f>
        <v>0</v>
      </c>
      <c r="N84" s="25"/>
      <c r="O84" s="134">
        <f>' Foglio_risposta_offerente'!O42</f>
        <v>0</v>
      </c>
      <c r="P84" s="25"/>
      <c r="Q84" s="134">
        <f>' Foglio_risposta_offerente'!Q42</f>
        <v>0</v>
      </c>
      <c r="R84" s="25"/>
      <c r="S84" s="134">
        <f>' Foglio_risposta_offerente'!S42</f>
        <v>0</v>
      </c>
      <c r="T84" s="25"/>
      <c r="U84" s="134">
        <f>' Foglio_risposta_offerente'!U42</f>
        <v>0</v>
      </c>
      <c r="V84" s="25"/>
      <c r="W84" s="134">
        <f>' Foglio_risposta_offerente'!W42</f>
        <v>0</v>
      </c>
      <c r="X84" s="42"/>
    </row>
    <row r="85" spans="2:24" s="10" customFormat="1" ht="14.25" outlineLevel="1" x14ac:dyDescent="0.2">
      <c r="B85" s="178"/>
      <c r="C85" s="10" t="s">
        <v>83</v>
      </c>
      <c r="D85" s="17" t="str">
        <f>$E$12&amp;"/apparecchio di illuminazione"</f>
        <v>/apparecchio di illuminazione</v>
      </c>
      <c r="E85" s="134">
        <f>' Foglio_risposta_offerente'!E43</f>
        <v>0</v>
      </c>
      <c r="F85" s="25"/>
      <c r="G85" s="134">
        <f>' Foglio_risposta_offerente'!G43</f>
        <v>0</v>
      </c>
      <c r="H85" s="25"/>
      <c r="I85" s="134">
        <f>' Foglio_risposta_offerente'!I43</f>
        <v>0</v>
      </c>
      <c r="J85" s="25"/>
      <c r="K85" s="134">
        <f>' Foglio_risposta_offerente'!K43</f>
        <v>0</v>
      </c>
      <c r="L85" s="25"/>
      <c r="M85" s="134">
        <f>' Foglio_risposta_offerente'!M43</f>
        <v>0</v>
      </c>
      <c r="N85" s="25"/>
      <c r="O85" s="134">
        <f>' Foglio_risposta_offerente'!O43</f>
        <v>0</v>
      </c>
      <c r="P85" s="25"/>
      <c r="Q85" s="134">
        <f>' Foglio_risposta_offerente'!Q43</f>
        <v>0</v>
      </c>
      <c r="R85" s="25"/>
      <c r="S85" s="134">
        <f>' Foglio_risposta_offerente'!S43</f>
        <v>0</v>
      </c>
      <c r="T85" s="25"/>
      <c r="U85" s="134">
        <f>' Foglio_risposta_offerente'!U43</f>
        <v>0</v>
      </c>
      <c r="V85" s="25"/>
      <c r="W85" s="134">
        <f>' Foglio_risposta_offerente'!W43</f>
        <v>0</v>
      </c>
      <c r="X85" s="42"/>
    </row>
    <row r="86" spans="2:24" s="10" customFormat="1" ht="14.25" outlineLevel="1" x14ac:dyDescent="0.2">
      <c r="B86" s="178"/>
      <c r="D86" s="17"/>
      <c r="E86" s="17"/>
      <c r="F86" s="17"/>
      <c r="G86" s="17"/>
      <c r="H86" s="25"/>
      <c r="I86" s="17"/>
      <c r="J86" s="25"/>
      <c r="K86" s="17"/>
      <c r="L86" s="25"/>
      <c r="M86" s="17"/>
      <c r="N86" s="25"/>
      <c r="O86" s="17"/>
      <c r="P86" s="25"/>
      <c r="Q86" s="17"/>
      <c r="R86" s="25"/>
      <c r="S86" s="17"/>
      <c r="T86" s="25"/>
      <c r="U86" s="17"/>
      <c r="V86" s="25"/>
      <c r="W86" s="17"/>
      <c r="X86" s="42"/>
    </row>
    <row r="87" spans="2:24" s="10" customFormat="1" ht="14.25" outlineLevel="1" x14ac:dyDescent="0.2">
      <c r="B87" s="178"/>
      <c r="C87" s="10" t="s">
        <v>85</v>
      </c>
      <c r="D87" s="17" t="s">
        <v>352</v>
      </c>
      <c r="E87" s="134">
        <f>' Foglio_risposta_offerente'!E55</f>
        <v>0</v>
      </c>
      <c r="F87" s="25"/>
      <c r="G87" s="134">
        <f>' Foglio_risposta_offerente'!G55</f>
        <v>0</v>
      </c>
      <c r="H87" s="25"/>
      <c r="I87" s="134">
        <f>' Foglio_risposta_offerente'!I55</f>
        <v>0</v>
      </c>
      <c r="J87" s="25"/>
      <c r="K87" s="134">
        <f>' Foglio_risposta_offerente'!K55</f>
        <v>0</v>
      </c>
      <c r="L87" s="25"/>
      <c r="M87" s="134">
        <f>' Foglio_risposta_offerente'!M55</f>
        <v>0</v>
      </c>
      <c r="N87" s="25"/>
      <c r="O87" s="134">
        <f>' Foglio_risposta_offerente'!O55</f>
        <v>0</v>
      </c>
      <c r="P87" s="25"/>
      <c r="Q87" s="134">
        <f>' Foglio_risposta_offerente'!Q55</f>
        <v>0</v>
      </c>
      <c r="R87" s="25"/>
      <c r="S87" s="134">
        <f>' Foglio_risposta_offerente'!S55</f>
        <v>0</v>
      </c>
      <c r="T87" s="25"/>
      <c r="U87" s="134">
        <f>' Foglio_risposta_offerente'!U55</f>
        <v>0</v>
      </c>
      <c r="V87" s="25"/>
      <c r="W87" s="134">
        <f>' Foglio_risposta_offerente'!W55</f>
        <v>0</v>
      </c>
      <c r="X87" s="42"/>
    </row>
    <row r="88" spans="2:24" s="10" customFormat="1" ht="14.25" outlineLevel="1" x14ac:dyDescent="0.2">
      <c r="B88" s="178"/>
      <c r="C88" s="10" t="s">
        <v>82</v>
      </c>
      <c r="D88" s="17" t="str">
        <f>$E$12&amp;"/apparecchio di illuminazione"</f>
        <v>/apparecchio di illuminazione</v>
      </c>
      <c r="E88" s="134">
        <f>' Foglio_risposta_offerente'!E56</f>
        <v>0</v>
      </c>
      <c r="F88" s="25"/>
      <c r="G88" s="134">
        <f>' Foglio_risposta_offerente'!G56</f>
        <v>0</v>
      </c>
      <c r="H88" s="25"/>
      <c r="I88" s="134">
        <f>' Foglio_risposta_offerente'!I56</f>
        <v>0</v>
      </c>
      <c r="J88" s="25"/>
      <c r="K88" s="134">
        <f>' Foglio_risposta_offerente'!K56</f>
        <v>0</v>
      </c>
      <c r="L88" s="25"/>
      <c r="M88" s="134">
        <f>' Foglio_risposta_offerente'!M56</f>
        <v>0</v>
      </c>
      <c r="N88" s="25"/>
      <c r="O88" s="134">
        <f>' Foglio_risposta_offerente'!O56</f>
        <v>0</v>
      </c>
      <c r="P88" s="25"/>
      <c r="Q88" s="134">
        <f>' Foglio_risposta_offerente'!Q56</f>
        <v>0</v>
      </c>
      <c r="R88" s="25"/>
      <c r="S88" s="134">
        <f>' Foglio_risposta_offerente'!S56</f>
        <v>0</v>
      </c>
      <c r="T88" s="25"/>
      <c r="U88" s="134">
        <f>' Foglio_risposta_offerente'!U56</f>
        <v>0</v>
      </c>
      <c r="V88" s="25"/>
      <c r="W88" s="134">
        <f>' Foglio_risposta_offerente'!W56</f>
        <v>0</v>
      </c>
      <c r="X88" s="42"/>
    </row>
    <row r="89" spans="2:24" s="10" customFormat="1" ht="14.25" outlineLevel="1" x14ac:dyDescent="0.2">
      <c r="B89" s="178"/>
      <c r="C89" s="10" t="s">
        <v>83</v>
      </c>
      <c r="D89" s="17" t="str">
        <f>$E$12&amp;"/apparecchio di illuminazione"</f>
        <v>/apparecchio di illuminazione</v>
      </c>
      <c r="E89" s="134">
        <f>' Foglio_risposta_offerente'!E57</f>
        <v>0</v>
      </c>
      <c r="F89" s="25"/>
      <c r="G89" s="134">
        <f>' Foglio_risposta_offerente'!G57</f>
        <v>0</v>
      </c>
      <c r="H89" s="25"/>
      <c r="I89" s="134">
        <f>' Foglio_risposta_offerente'!I57</f>
        <v>0</v>
      </c>
      <c r="J89" s="25"/>
      <c r="K89" s="134">
        <f>' Foglio_risposta_offerente'!K57</f>
        <v>0</v>
      </c>
      <c r="L89" s="25"/>
      <c r="M89" s="134">
        <f>' Foglio_risposta_offerente'!M57</f>
        <v>0</v>
      </c>
      <c r="N89" s="25"/>
      <c r="O89" s="134">
        <f>' Foglio_risposta_offerente'!O57</f>
        <v>0</v>
      </c>
      <c r="P89" s="25"/>
      <c r="Q89" s="134">
        <f>' Foglio_risposta_offerente'!Q57</f>
        <v>0</v>
      </c>
      <c r="R89" s="25"/>
      <c r="S89" s="134">
        <f>' Foglio_risposta_offerente'!S57</f>
        <v>0</v>
      </c>
      <c r="T89" s="25"/>
      <c r="U89" s="134">
        <f>' Foglio_risposta_offerente'!U57</f>
        <v>0</v>
      </c>
      <c r="V89" s="25"/>
      <c r="W89" s="134">
        <f>' Foglio_risposta_offerente'!W57</f>
        <v>0</v>
      </c>
      <c r="X89" s="42"/>
    </row>
    <row r="90" spans="2:24" s="10" customFormat="1" ht="14.25" outlineLevel="1" x14ac:dyDescent="0.2">
      <c r="B90" s="178"/>
      <c r="D90" s="17"/>
      <c r="E90" s="17"/>
      <c r="F90" s="17"/>
      <c r="G90" s="17"/>
      <c r="H90" s="17"/>
      <c r="I90" s="17"/>
      <c r="J90" s="17"/>
      <c r="K90" s="17"/>
      <c r="L90" s="17"/>
      <c r="M90" s="17"/>
      <c r="N90" s="17"/>
      <c r="O90" s="17"/>
      <c r="P90" s="17"/>
      <c r="Q90" s="17"/>
      <c r="R90" s="17"/>
      <c r="S90" s="17"/>
      <c r="T90" s="17"/>
      <c r="U90" s="17"/>
      <c r="V90" s="17"/>
      <c r="W90" s="17"/>
      <c r="X90" s="42"/>
    </row>
    <row r="91" spans="2:24" s="10" customFormat="1" ht="14.25" outlineLevel="1" x14ac:dyDescent="0.2">
      <c r="B91" s="178"/>
      <c r="C91" s="10" t="s">
        <v>86</v>
      </c>
      <c r="D91" s="17" t="s">
        <v>352</v>
      </c>
      <c r="E91" s="134">
        <f>' Foglio_risposta_offerente'!E69</f>
        <v>0</v>
      </c>
      <c r="F91" s="25"/>
      <c r="G91" s="134">
        <f>' Foglio_risposta_offerente'!G69</f>
        <v>0</v>
      </c>
      <c r="H91" s="25"/>
      <c r="I91" s="134">
        <f>' Foglio_risposta_offerente'!I69</f>
        <v>0</v>
      </c>
      <c r="J91" s="25"/>
      <c r="K91" s="134">
        <f>' Foglio_risposta_offerente'!K69</f>
        <v>0</v>
      </c>
      <c r="L91" s="25"/>
      <c r="M91" s="134">
        <f>' Foglio_risposta_offerente'!M69</f>
        <v>0</v>
      </c>
      <c r="N91" s="25"/>
      <c r="O91" s="134">
        <f>' Foglio_risposta_offerente'!O69</f>
        <v>0</v>
      </c>
      <c r="P91" s="25"/>
      <c r="Q91" s="134">
        <f>' Foglio_risposta_offerente'!Q69</f>
        <v>0</v>
      </c>
      <c r="R91" s="25"/>
      <c r="S91" s="134">
        <f>' Foglio_risposta_offerente'!S69</f>
        <v>0</v>
      </c>
      <c r="T91" s="25"/>
      <c r="U91" s="134">
        <f>' Foglio_risposta_offerente'!U69</f>
        <v>0</v>
      </c>
      <c r="V91" s="25"/>
      <c r="W91" s="134">
        <f>' Foglio_risposta_offerente'!W69</f>
        <v>0</v>
      </c>
      <c r="X91" s="42"/>
    </row>
    <row r="92" spans="2:24" s="10" customFormat="1" ht="14.25" outlineLevel="1" x14ac:dyDescent="0.2">
      <c r="B92" s="178"/>
      <c r="C92" s="10" t="s">
        <v>82</v>
      </c>
      <c r="D92" s="17" t="str">
        <f>$E$12&amp;"/apparecchio di illuminazione"</f>
        <v>/apparecchio di illuminazione</v>
      </c>
      <c r="E92" s="134">
        <f>' Foglio_risposta_offerente'!E70</f>
        <v>0</v>
      </c>
      <c r="F92" s="25"/>
      <c r="G92" s="134">
        <f>' Foglio_risposta_offerente'!G70</f>
        <v>0</v>
      </c>
      <c r="H92" s="25"/>
      <c r="I92" s="134">
        <f>' Foglio_risposta_offerente'!I70</f>
        <v>0</v>
      </c>
      <c r="J92" s="25"/>
      <c r="K92" s="134">
        <f>' Foglio_risposta_offerente'!K70</f>
        <v>0</v>
      </c>
      <c r="L92" s="25"/>
      <c r="M92" s="134">
        <f>' Foglio_risposta_offerente'!M70</f>
        <v>0</v>
      </c>
      <c r="N92" s="25"/>
      <c r="O92" s="134">
        <f>' Foglio_risposta_offerente'!O70</f>
        <v>0</v>
      </c>
      <c r="P92" s="25"/>
      <c r="Q92" s="134">
        <f>' Foglio_risposta_offerente'!Q70</f>
        <v>0</v>
      </c>
      <c r="R92" s="25"/>
      <c r="S92" s="134">
        <f>' Foglio_risposta_offerente'!S70</f>
        <v>0</v>
      </c>
      <c r="T92" s="25"/>
      <c r="U92" s="134">
        <f>' Foglio_risposta_offerente'!U70</f>
        <v>0</v>
      </c>
      <c r="V92" s="25"/>
      <c r="W92" s="134">
        <f>' Foglio_risposta_offerente'!W70</f>
        <v>0</v>
      </c>
      <c r="X92" s="42"/>
    </row>
    <row r="93" spans="2:24" s="10" customFormat="1" ht="14.25" outlineLevel="1" x14ac:dyDescent="0.2">
      <c r="B93" s="178"/>
      <c r="C93" s="10" t="s">
        <v>83</v>
      </c>
      <c r="D93" s="17" t="str">
        <f>$E$12&amp;"/apparecchio di illuminazione"</f>
        <v>/apparecchio di illuminazione</v>
      </c>
      <c r="E93" s="134">
        <f>' Foglio_risposta_offerente'!E71</f>
        <v>0</v>
      </c>
      <c r="F93" s="25"/>
      <c r="G93" s="134">
        <f>' Foglio_risposta_offerente'!G71</f>
        <v>0</v>
      </c>
      <c r="H93" s="25"/>
      <c r="I93" s="134">
        <f>' Foglio_risposta_offerente'!I71</f>
        <v>0</v>
      </c>
      <c r="J93" s="25"/>
      <c r="K93" s="134">
        <f>' Foglio_risposta_offerente'!K71</f>
        <v>0</v>
      </c>
      <c r="L93" s="25"/>
      <c r="M93" s="134">
        <f>' Foglio_risposta_offerente'!M71</f>
        <v>0</v>
      </c>
      <c r="N93" s="25"/>
      <c r="O93" s="134">
        <f>' Foglio_risposta_offerente'!O71</f>
        <v>0</v>
      </c>
      <c r="P93" s="25"/>
      <c r="Q93" s="134">
        <f>' Foglio_risposta_offerente'!Q71</f>
        <v>0</v>
      </c>
      <c r="R93" s="25"/>
      <c r="S93" s="134">
        <f>' Foglio_risposta_offerente'!S71</f>
        <v>0</v>
      </c>
      <c r="T93" s="25"/>
      <c r="U93" s="134">
        <f>' Foglio_risposta_offerente'!U71</f>
        <v>0</v>
      </c>
      <c r="V93" s="25"/>
      <c r="W93" s="134">
        <f>' Foglio_risposta_offerente'!W71</f>
        <v>0</v>
      </c>
      <c r="X93" s="42"/>
    </row>
    <row r="94" spans="2:24" s="10" customFormat="1" ht="14.25" outlineLevel="1" x14ac:dyDescent="0.2">
      <c r="B94" s="178"/>
      <c r="D94" s="17"/>
      <c r="E94" s="17"/>
      <c r="F94" s="17"/>
      <c r="G94" s="17"/>
      <c r="H94" s="25"/>
      <c r="I94" s="17"/>
      <c r="J94" s="25"/>
      <c r="K94" s="17"/>
      <c r="L94" s="25"/>
      <c r="M94" s="17"/>
      <c r="N94" s="25"/>
      <c r="O94" s="17"/>
      <c r="P94" s="25"/>
      <c r="Q94" s="17"/>
      <c r="R94" s="25"/>
      <c r="S94" s="17"/>
      <c r="T94" s="25"/>
      <c r="U94" s="17"/>
      <c r="V94" s="25"/>
      <c r="W94" s="17"/>
      <c r="X94" s="42"/>
    </row>
    <row r="95" spans="2:24" s="10" customFormat="1" ht="14.25" outlineLevel="1" x14ac:dyDescent="0.2">
      <c r="B95" s="178"/>
      <c r="C95" s="10" t="s">
        <v>87</v>
      </c>
      <c r="D95" s="17" t="s">
        <v>352</v>
      </c>
      <c r="E95" s="134">
        <f>' Foglio_risposta_offerente'!E83</f>
        <v>0</v>
      </c>
      <c r="F95" s="25"/>
      <c r="G95" s="134">
        <f>' Foglio_risposta_offerente'!G83</f>
        <v>0</v>
      </c>
      <c r="H95" s="25"/>
      <c r="I95" s="134">
        <f>' Foglio_risposta_offerente'!I83</f>
        <v>0</v>
      </c>
      <c r="J95" s="25"/>
      <c r="K95" s="134">
        <f>' Foglio_risposta_offerente'!K83</f>
        <v>0</v>
      </c>
      <c r="L95" s="25"/>
      <c r="M95" s="134">
        <f>' Foglio_risposta_offerente'!M83</f>
        <v>0</v>
      </c>
      <c r="N95" s="25"/>
      <c r="O95" s="134">
        <f>' Foglio_risposta_offerente'!O83</f>
        <v>0</v>
      </c>
      <c r="P95" s="25"/>
      <c r="Q95" s="134">
        <f>' Foglio_risposta_offerente'!Q83</f>
        <v>0</v>
      </c>
      <c r="R95" s="25"/>
      <c r="S95" s="134">
        <f>' Foglio_risposta_offerente'!S83</f>
        <v>0</v>
      </c>
      <c r="T95" s="25"/>
      <c r="U95" s="134">
        <f>' Foglio_risposta_offerente'!U83</f>
        <v>0</v>
      </c>
      <c r="V95" s="25"/>
      <c r="W95" s="134">
        <f>' Foglio_risposta_offerente'!W83</f>
        <v>0</v>
      </c>
      <c r="X95" s="42"/>
    </row>
    <row r="96" spans="2:24" s="10" customFormat="1" ht="14.25" outlineLevel="1" x14ac:dyDescent="0.2">
      <c r="B96" s="178"/>
      <c r="C96" s="10" t="s">
        <v>82</v>
      </c>
      <c r="D96" s="17" t="str">
        <f>$E$12&amp;"/apparecchio di illuminazione"</f>
        <v>/apparecchio di illuminazione</v>
      </c>
      <c r="E96" s="134">
        <f>' Foglio_risposta_offerente'!E84</f>
        <v>0</v>
      </c>
      <c r="F96" s="25"/>
      <c r="G96" s="134">
        <f>' Foglio_risposta_offerente'!G84</f>
        <v>0</v>
      </c>
      <c r="H96" s="25"/>
      <c r="I96" s="134">
        <f>' Foglio_risposta_offerente'!I84</f>
        <v>0</v>
      </c>
      <c r="J96" s="25"/>
      <c r="K96" s="134">
        <f>' Foglio_risposta_offerente'!K84</f>
        <v>0</v>
      </c>
      <c r="L96" s="25"/>
      <c r="M96" s="134">
        <f>' Foglio_risposta_offerente'!M84</f>
        <v>0</v>
      </c>
      <c r="N96" s="25"/>
      <c r="O96" s="134">
        <f>' Foglio_risposta_offerente'!O84</f>
        <v>0</v>
      </c>
      <c r="P96" s="25"/>
      <c r="Q96" s="134">
        <f>' Foglio_risposta_offerente'!Q84</f>
        <v>0</v>
      </c>
      <c r="R96" s="25"/>
      <c r="S96" s="134">
        <f>' Foglio_risposta_offerente'!S84</f>
        <v>0</v>
      </c>
      <c r="T96" s="25"/>
      <c r="U96" s="134">
        <f>' Foglio_risposta_offerente'!U84</f>
        <v>0</v>
      </c>
      <c r="V96" s="25"/>
      <c r="W96" s="134">
        <f>' Foglio_risposta_offerente'!W84</f>
        <v>0</v>
      </c>
      <c r="X96" s="42"/>
    </row>
    <row r="97" spans="1:24" s="10" customFormat="1" ht="14.25" outlineLevel="1" x14ac:dyDescent="0.2">
      <c r="B97" s="178"/>
      <c r="C97" s="10" t="s">
        <v>83</v>
      </c>
      <c r="D97" s="17" t="str">
        <f>$E$12&amp;"/apparecchio di illuminazione"</f>
        <v>/apparecchio di illuminazione</v>
      </c>
      <c r="E97" s="134">
        <f>' Foglio_risposta_offerente'!E85</f>
        <v>0</v>
      </c>
      <c r="F97" s="25"/>
      <c r="G97" s="134">
        <f>' Foglio_risposta_offerente'!G85</f>
        <v>0</v>
      </c>
      <c r="H97" s="25"/>
      <c r="I97" s="134">
        <f>' Foglio_risposta_offerente'!I85</f>
        <v>0</v>
      </c>
      <c r="J97" s="25"/>
      <c r="K97" s="134">
        <f>' Foglio_risposta_offerente'!K85</f>
        <v>0</v>
      </c>
      <c r="L97" s="25"/>
      <c r="M97" s="134">
        <f>' Foglio_risposta_offerente'!M85</f>
        <v>0</v>
      </c>
      <c r="N97" s="25"/>
      <c r="O97" s="134">
        <f>' Foglio_risposta_offerente'!O85</f>
        <v>0</v>
      </c>
      <c r="P97" s="25"/>
      <c r="Q97" s="134">
        <f>' Foglio_risposta_offerente'!Q85</f>
        <v>0</v>
      </c>
      <c r="R97" s="25"/>
      <c r="S97" s="134">
        <f>' Foglio_risposta_offerente'!S85</f>
        <v>0</v>
      </c>
      <c r="T97" s="25"/>
      <c r="U97" s="134">
        <f>' Foglio_risposta_offerente'!U85</f>
        <v>0</v>
      </c>
      <c r="V97" s="25"/>
      <c r="W97" s="134">
        <f>' Foglio_risposta_offerente'!W85</f>
        <v>0</v>
      </c>
      <c r="X97" s="42"/>
    </row>
    <row r="98" spans="1:24" s="44" customFormat="1" ht="14.25" outlineLevel="1" x14ac:dyDescent="0.2">
      <c r="A98" s="10"/>
      <c r="B98" s="178"/>
      <c r="C98" s="11"/>
      <c r="D98" s="17"/>
      <c r="E98" s="17"/>
      <c r="F98" s="25"/>
      <c r="G98" s="17"/>
      <c r="H98" s="25"/>
      <c r="I98" s="17"/>
      <c r="J98" s="25"/>
      <c r="K98" s="17"/>
      <c r="L98" s="25"/>
      <c r="M98" s="17"/>
      <c r="N98" s="25"/>
      <c r="O98" s="17"/>
      <c r="P98" s="25"/>
      <c r="Q98" s="17"/>
      <c r="R98" s="25"/>
      <c r="S98" s="17"/>
      <c r="T98" s="25"/>
      <c r="U98" s="17"/>
      <c r="V98" s="25"/>
      <c r="W98" s="17"/>
      <c r="X98" s="42"/>
    </row>
    <row r="99" spans="1:24" s="10" customFormat="1" ht="14.25" outlineLevel="1" x14ac:dyDescent="0.2">
      <c r="B99" s="178"/>
      <c r="C99" s="10" t="s">
        <v>88</v>
      </c>
      <c r="D99" s="221" t="str">
        <f>$E$12&amp;"/palo"</f>
        <v>/palo</v>
      </c>
      <c r="E99" s="134">
        <f>' Foglio_risposta_offerente'!E98</f>
        <v>0</v>
      </c>
      <c r="F99" s="25"/>
      <c r="G99" s="134">
        <f>' Foglio_risposta_offerente'!G98</f>
        <v>0</v>
      </c>
      <c r="H99" s="25"/>
      <c r="I99" s="134">
        <f>' Foglio_risposta_offerente'!I98</f>
        <v>0</v>
      </c>
      <c r="J99" s="25"/>
      <c r="K99" s="134">
        <f>' Foglio_risposta_offerente'!K98</f>
        <v>0</v>
      </c>
      <c r="L99" s="25"/>
      <c r="M99" s="134">
        <f>' Foglio_risposta_offerente'!M98</f>
        <v>0</v>
      </c>
      <c r="N99" s="25"/>
      <c r="O99" s="134">
        <f>' Foglio_risposta_offerente'!O98</f>
        <v>0</v>
      </c>
      <c r="P99" s="25"/>
      <c r="Q99" s="134">
        <f>' Foglio_risposta_offerente'!Q98</f>
        <v>0</v>
      </c>
      <c r="R99" s="25"/>
      <c r="S99" s="134">
        <f>' Foglio_risposta_offerente'!S98</f>
        <v>0</v>
      </c>
      <c r="T99" s="25"/>
      <c r="U99" s="134">
        <f>' Foglio_risposta_offerente'!U98</f>
        <v>0</v>
      </c>
      <c r="V99" s="25"/>
      <c r="W99" s="134">
        <f>' Foglio_risposta_offerente'!W98</f>
        <v>0</v>
      </c>
      <c r="X99" s="42"/>
    </row>
    <row r="100" spans="1:24" s="10" customFormat="1" ht="14.25" outlineLevel="1" x14ac:dyDescent="0.2">
      <c r="B100" s="178"/>
      <c r="C100" s="10" t="s">
        <v>89</v>
      </c>
      <c r="D100" s="221" t="str">
        <f>$E$12&amp;"/palo"</f>
        <v>/palo</v>
      </c>
      <c r="E100" s="134">
        <f>' Foglio_risposta_offerente'!E99</f>
        <v>0</v>
      </c>
      <c r="F100" s="25"/>
      <c r="G100" s="134">
        <f>' Foglio_risposta_offerente'!G99</f>
        <v>0</v>
      </c>
      <c r="H100" s="25"/>
      <c r="I100" s="134">
        <f>' Foglio_risposta_offerente'!I99</f>
        <v>0</v>
      </c>
      <c r="J100" s="25"/>
      <c r="K100" s="134">
        <f>' Foglio_risposta_offerente'!K99</f>
        <v>0</v>
      </c>
      <c r="L100" s="25"/>
      <c r="M100" s="134">
        <f>' Foglio_risposta_offerente'!M99</f>
        <v>0</v>
      </c>
      <c r="N100" s="25"/>
      <c r="O100" s="134">
        <f>' Foglio_risposta_offerente'!O99</f>
        <v>0</v>
      </c>
      <c r="P100" s="25"/>
      <c r="Q100" s="134">
        <f>' Foglio_risposta_offerente'!Q99</f>
        <v>0</v>
      </c>
      <c r="R100" s="25"/>
      <c r="S100" s="134">
        <f>' Foglio_risposta_offerente'!S99</f>
        <v>0</v>
      </c>
      <c r="T100" s="25"/>
      <c r="U100" s="134">
        <f>' Foglio_risposta_offerente'!U99</f>
        <v>0</v>
      </c>
      <c r="V100" s="25"/>
      <c r="W100" s="134">
        <f>' Foglio_risposta_offerente'!W99</f>
        <v>0</v>
      </c>
      <c r="X100" s="42"/>
    </row>
    <row r="101" spans="1:24" s="10" customFormat="1" ht="14.25" outlineLevel="1" x14ac:dyDescent="0.2">
      <c r="B101" s="178"/>
      <c r="D101" s="221"/>
      <c r="E101" s="17"/>
      <c r="F101" s="17"/>
      <c r="G101" s="17"/>
      <c r="H101" s="17"/>
      <c r="I101" s="17"/>
      <c r="J101" s="17"/>
      <c r="K101" s="17"/>
      <c r="L101" s="17"/>
      <c r="M101" s="17"/>
      <c r="N101" s="17"/>
      <c r="O101" s="17"/>
      <c r="P101" s="17"/>
      <c r="Q101" s="17"/>
      <c r="R101" s="17"/>
      <c r="S101" s="17"/>
      <c r="T101" s="17"/>
      <c r="U101" s="17"/>
      <c r="V101" s="17"/>
      <c r="W101" s="17"/>
      <c r="X101" s="42"/>
    </row>
    <row r="102" spans="1:24" s="10" customFormat="1" ht="14.25" outlineLevel="1" x14ac:dyDescent="0.2">
      <c r="B102" s="178"/>
      <c r="C102" s="10" t="s">
        <v>90</v>
      </c>
      <c r="D102" s="221" t="str">
        <f>$E$12&amp;"/palo"</f>
        <v>/palo</v>
      </c>
      <c r="E102" s="134">
        <f>' Foglio_risposta_offerente'!E102</f>
        <v>0</v>
      </c>
      <c r="F102" s="25"/>
      <c r="G102" s="134">
        <f>' Foglio_risposta_offerente'!G102</f>
        <v>0</v>
      </c>
      <c r="H102" s="25"/>
      <c r="I102" s="134">
        <f>' Foglio_risposta_offerente'!I102</f>
        <v>0</v>
      </c>
      <c r="J102" s="25"/>
      <c r="K102" s="134">
        <f>' Foglio_risposta_offerente'!K102</f>
        <v>0</v>
      </c>
      <c r="L102" s="25"/>
      <c r="M102" s="134">
        <f>' Foglio_risposta_offerente'!M102</f>
        <v>0</v>
      </c>
      <c r="N102" s="25"/>
      <c r="O102" s="134">
        <f>' Foglio_risposta_offerente'!O102</f>
        <v>0</v>
      </c>
      <c r="P102" s="25"/>
      <c r="Q102" s="134">
        <f>' Foglio_risposta_offerente'!Q102</f>
        <v>0</v>
      </c>
      <c r="R102" s="25"/>
      <c r="S102" s="134">
        <f>' Foglio_risposta_offerente'!S102</f>
        <v>0</v>
      </c>
      <c r="T102" s="25"/>
      <c r="U102" s="134">
        <f>' Foglio_risposta_offerente'!U102</f>
        <v>0</v>
      </c>
      <c r="V102" s="25"/>
      <c r="W102" s="134">
        <f>' Foglio_risposta_offerente'!W102</f>
        <v>0</v>
      </c>
      <c r="X102" s="42"/>
    </row>
    <row r="103" spans="1:24" s="77" customFormat="1" ht="14.25" outlineLevel="1" x14ac:dyDescent="0.2">
      <c r="A103" s="10"/>
      <c r="B103" s="178"/>
      <c r="C103" s="11"/>
      <c r="D103" s="17"/>
      <c r="E103" s="17"/>
      <c r="F103" s="17"/>
      <c r="G103" s="17"/>
      <c r="H103" s="25"/>
      <c r="I103" s="17"/>
      <c r="J103" s="25"/>
      <c r="K103" s="17"/>
      <c r="L103" s="25"/>
      <c r="M103" s="17"/>
      <c r="N103" s="25"/>
      <c r="O103" s="17"/>
      <c r="P103" s="25"/>
      <c r="Q103" s="17"/>
      <c r="R103" s="25"/>
      <c r="S103" s="17"/>
      <c r="T103" s="25"/>
      <c r="U103" s="17"/>
      <c r="V103" s="25"/>
      <c r="W103" s="17"/>
      <c r="X103" s="42"/>
    </row>
    <row r="104" spans="1:24" s="44" customFormat="1" ht="15" outlineLevel="1" x14ac:dyDescent="0.2">
      <c r="A104" s="10"/>
      <c r="B104" s="177"/>
      <c r="C104" s="257" t="s">
        <v>91</v>
      </c>
      <c r="D104" s="17"/>
      <c r="E104" s="17"/>
      <c r="F104" s="25"/>
      <c r="G104" s="17"/>
      <c r="H104" s="25"/>
      <c r="I104" s="17"/>
      <c r="J104" s="25"/>
      <c r="K104" s="17"/>
      <c r="L104" s="25"/>
      <c r="M104" s="17"/>
      <c r="N104" s="25"/>
      <c r="O104" s="17"/>
      <c r="P104" s="25"/>
      <c r="Q104" s="17"/>
      <c r="R104" s="25"/>
      <c r="S104" s="17"/>
      <c r="T104" s="25"/>
      <c r="U104" s="17"/>
      <c r="V104" s="25"/>
      <c r="W104" s="17"/>
      <c r="X104" s="42"/>
    </row>
    <row r="105" spans="1:24" s="10" customFormat="1" ht="14.25" outlineLevel="1" x14ac:dyDescent="0.2">
      <c r="B105" s="178"/>
      <c r="C105" s="10" t="s">
        <v>92</v>
      </c>
      <c r="D105" s="120" t="s">
        <v>353</v>
      </c>
      <c r="E105" s="218">
        <f>' Foglio_risposta_offerente'!E18</f>
        <v>0</v>
      </c>
      <c r="F105" s="25"/>
      <c r="G105" s="218">
        <f>' Foglio_risposta_offerente'!G18</f>
        <v>0</v>
      </c>
      <c r="H105" s="25"/>
      <c r="I105" s="218">
        <f>' Foglio_risposta_offerente'!I18</f>
        <v>0</v>
      </c>
      <c r="J105" s="25"/>
      <c r="K105" s="218">
        <f>' Foglio_risposta_offerente'!K18</f>
        <v>0</v>
      </c>
      <c r="L105" s="25"/>
      <c r="M105" s="218">
        <f>' Foglio_risposta_offerente'!M18</f>
        <v>0</v>
      </c>
      <c r="N105" s="25"/>
      <c r="O105" s="218">
        <f>' Foglio_risposta_offerente'!O18</f>
        <v>0</v>
      </c>
      <c r="P105" s="25"/>
      <c r="Q105" s="218">
        <f>' Foglio_risposta_offerente'!Q18</f>
        <v>0</v>
      </c>
      <c r="R105" s="25"/>
      <c r="S105" s="218">
        <f>' Foglio_risposta_offerente'!S18</f>
        <v>0</v>
      </c>
      <c r="T105" s="25"/>
      <c r="U105" s="218">
        <f>' Foglio_risposta_offerente'!U18</f>
        <v>0</v>
      </c>
      <c r="V105" s="25"/>
      <c r="W105" s="218">
        <f>' Foglio_risposta_offerente'!W18</f>
        <v>0</v>
      </c>
      <c r="X105" s="42"/>
    </row>
    <row r="106" spans="1:24" s="10" customFormat="1" ht="14.25" outlineLevel="1" x14ac:dyDescent="0.2">
      <c r="B106" s="178"/>
      <c r="C106" s="263" t="s">
        <v>70</v>
      </c>
      <c r="D106" s="120"/>
      <c r="E106" s="120"/>
      <c r="F106" s="25"/>
      <c r="G106" s="120"/>
      <c r="H106" s="25"/>
      <c r="I106" s="120"/>
      <c r="J106" s="25"/>
      <c r="K106" s="120"/>
      <c r="L106" s="25"/>
      <c r="M106" s="120"/>
      <c r="N106" s="25"/>
      <c r="O106" s="120"/>
      <c r="P106" s="25"/>
      <c r="Q106" s="120"/>
      <c r="R106" s="25"/>
      <c r="S106" s="120"/>
      <c r="T106" s="25"/>
      <c r="U106" s="120"/>
      <c r="V106" s="25"/>
      <c r="W106" s="120"/>
      <c r="X106" s="45"/>
    </row>
    <row r="107" spans="1:24" s="10" customFormat="1" ht="14.25" outlineLevel="1" x14ac:dyDescent="0.2">
      <c r="B107" s="178"/>
      <c r="C107" s="10" t="s">
        <v>93</v>
      </c>
      <c r="D107" s="120" t="s">
        <v>2</v>
      </c>
      <c r="E107" s="134">
        <f>' Foglio_risposta_offerente'!E30</f>
        <v>0</v>
      </c>
      <c r="F107" s="25"/>
      <c r="G107" s="134">
        <f>' Foglio_risposta_offerente'!G30</f>
        <v>0</v>
      </c>
      <c r="H107" s="25"/>
      <c r="I107" s="134">
        <f>' Foglio_risposta_offerente'!I30</f>
        <v>0</v>
      </c>
      <c r="J107" s="25"/>
      <c r="K107" s="134">
        <f>' Foglio_risposta_offerente'!K30</f>
        <v>0</v>
      </c>
      <c r="L107" s="25"/>
      <c r="M107" s="134">
        <f>' Foglio_risposta_offerente'!M30</f>
        <v>0</v>
      </c>
      <c r="N107" s="25"/>
      <c r="O107" s="134">
        <f>' Foglio_risposta_offerente'!O30</f>
        <v>0</v>
      </c>
      <c r="P107" s="25"/>
      <c r="Q107" s="134">
        <f>' Foglio_risposta_offerente'!Q30</f>
        <v>0</v>
      </c>
      <c r="R107" s="25"/>
      <c r="S107" s="134">
        <f>' Foglio_risposta_offerente'!S30</f>
        <v>0</v>
      </c>
      <c r="T107" s="25"/>
      <c r="U107" s="134">
        <f>' Foglio_risposta_offerente'!U30</f>
        <v>0</v>
      </c>
      <c r="V107" s="25"/>
      <c r="W107" s="134">
        <f>' Foglio_risposta_offerente'!W30</f>
        <v>0</v>
      </c>
      <c r="X107" s="42"/>
    </row>
    <row r="108" spans="1:24" s="10" customFormat="1" ht="14.25" outlineLevel="1" x14ac:dyDescent="0.2">
      <c r="B108" s="178"/>
      <c r="C108" s="10" t="s">
        <v>94</v>
      </c>
      <c r="D108" s="120" t="s">
        <v>2</v>
      </c>
      <c r="E108" s="134">
        <f>' Foglio_risposta_offerente'!E31</f>
        <v>0</v>
      </c>
      <c r="F108" s="25"/>
      <c r="G108" s="134">
        <f>' Foglio_risposta_offerente'!G31</f>
        <v>0</v>
      </c>
      <c r="H108" s="25"/>
      <c r="I108" s="134">
        <f>' Foglio_risposta_offerente'!I31</f>
        <v>0</v>
      </c>
      <c r="J108" s="25"/>
      <c r="K108" s="134">
        <f>' Foglio_risposta_offerente'!K31</f>
        <v>0</v>
      </c>
      <c r="L108" s="25"/>
      <c r="M108" s="134">
        <f>' Foglio_risposta_offerente'!M31</f>
        <v>0</v>
      </c>
      <c r="N108" s="25"/>
      <c r="O108" s="134">
        <f>' Foglio_risposta_offerente'!O31</f>
        <v>0</v>
      </c>
      <c r="P108" s="25"/>
      <c r="Q108" s="134">
        <f>' Foglio_risposta_offerente'!Q31</f>
        <v>0</v>
      </c>
      <c r="R108" s="25"/>
      <c r="S108" s="134">
        <f>' Foglio_risposta_offerente'!S31</f>
        <v>0</v>
      </c>
      <c r="T108" s="25"/>
      <c r="U108" s="134">
        <f>' Foglio_risposta_offerente'!U31</f>
        <v>0</v>
      </c>
      <c r="V108" s="25"/>
      <c r="W108" s="134">
        <f>' Foglio_risposta_offerente'!W31</f>
        <v>0</v>
      </c>
      <c r="X108" s="42"/>
    </row>
    <row r="109" spans="1:24" s="10" customFormat="1" ht="14.25" outlineLevel="1" x14ac:dyDescent="0.2">
      <c r="B109" s="178"/>
      <c r="C109" s="10" t="s">
        <v>95</v>
      </c>
      <c r="D109" s="120" t="s">
        <v>2</v>
      </c>
      <c r="E109" s="134">
        <f>' Foglio_risposta_offerente'!E32</f>
        <v>0</v>
      </c>
      <c r="F109" s="25"/>
      <c r="G109" s="134">
        <f>' Foglio_risposta_offerente'!G32</f>
        <v>0</v>
      </c>
      <c r="H109" s="25"/>
      <c r="I109" s="134">
        <f>' Foglio_risposta_offerente'!I32</f>
        <v>0</v>
      </c>
      <c r="J109" s="25"/>
      <c r="K109" s="134">
        <f>' Foglio_risposta_offerente'!K32</f>
        <v>0</v>
      </c>
      <c r="L109" s="25"/>
      <c r="M109" s="134">
        <f>' Foglio_risposta_offerente'!M32</f>
        <v>0</v>
      </c>
      <c r="N109" s="25"/>
      <c r="O109" s="134">
        <f>' Foglio_risposta_offerente'!O32</f>
        <v>0</v>
      </c>
      <c r="P109" s="25"/>
      <c r="Q109" s="134">
        <f>' Foglio_risposta_offerente'!Q32</f>
        <v>0</v>
      </c>
      <c r="R109" s="25"/>
      <c r="S109" s="134">
        <f>' Foglio_risposta_offerente'!S32</f>
        <v>0</v>
      </c>
      <c r="T109" s="25"/>
      <c r="U109" s="134">
        <f>' Foglio_risposta_offerente'!U32</f>
        <v>0</v>
      </c>
      <c r="V109" s="25"/>
      <c r="W109" s="134">
        <f>' Foglio_risposta_offerente'!W32</f>
        <v>0</v>
      </c>
      <c r="X109" s="42"/>
    </row>
    <row r="110" spans="1:24" s="10" customFormat="1" ht="14.25" outlineLevel="1" x14ac:dyDescent="0.2">
      <c r="B110" s="178"/>
      <c r="C110" s="11"/>
      <c r="D110" s="120"/>
      <c r="E110" s="120"/>
      <c r="F110" s="25"/>
      <c r="G110" s="120"/>
      <c r="H110" s="25"/>
      <c r="I110" s="120"/>
      <c r="J110" s="25"/>
      <c r="K110" s="120"/>
      <c r="L110" s="25"/>
      <c r="M110" s="120"/>
      <c r="N110" s="25"/>
      <c r="O110" s="120"/>
      <c r="P110" s="25"/>
      <c r="Q110" s="120"/>
      <c r="R110" s="25"/>
      <c r="S110" s="120"/>
      <c r="T110" s="25"/>
      <c r="U110" s="120"/>
      <c r="V110" s="25"/>
      <c r="W110" s="120"/>
      <c r="X110" s="42"/>
    </row>
    <row r="111" spans="1:24" s="10" customFormat="1" ht="14.25" outlineLevel="1" x14ac:dyDescent="0.2">
      <c r="B111" s="178"/>
      <c r="C111" s="10" t="s">
        <v>96</v>
      </c>
      <c r="D111" s="120" t="s">
        <v>2</v>
      </c>
      <c r="E111" s="134">
        <f>' Foglio_risposta_offerente'!E44</f>
        <v>0</v>
      </c>
      <c r="F111" s="25"/>
      <c r="G111" s="134">
        <f>' Foglio_risposta_offerente'!G44</f>
        <v>0</v>
      </c>
      <c r="H111" s="25"/>
      <c r="I111" s="134">
        <f>' Foglio_risposta_offerente'!I44</f>
        <v>0</v>
      </c>
      <c r="J111" s="25"/>
      <c r="K111" s="134">
        <f>' Foglio_risposta_offerente'!K44</f>
        <v>0</v>
      </c>
      <c r="L111" s="25"/>
      <c r="M111" s="134">
        <f>' Foglio_risposta_offerente'!M44</f>
        <v>0</v>
      </c>
      <c r="N111" s="25"/>
      <c r="O111" s="134">
        <f>' Foglio_risposta_offerente'!O44</f>
        <v>0</v>
      </c>
      <c r="P111" s="25"/>
      <c r="Q111" s="134">
        <f>' Foglio_risposta_offerente'!Q44</f>
        <v>0</v>
      </c>
      <c r="R111" s="25"/>
      <c r="S111" s="134">
        <f>' Foglio_risposta_offerente'!S44</f>
        <v>0</v>
      </c>
      <c r="T111" s="25"/>
      <c r="U111" s="134">
        <f>' Foglio_risposta_offerente'!U44</f>
        <v>0</v>
      </c>
      <c r="V111" s="25"/>
      <c r="W111" s="134">
        <f>' Foglio_risposta_offerente'!W44</f>
        <v>0</v>
      </c>
      <c r="X111" s="42"/>
    </row>
    <row r="112" spans="1:24" s="10" customFormat="1" ht="14.25" outlineLevel="1" x14ac:dyDescent="0.2">
      <c r="B112" s="178"/>
      <c r="C112" s="10" t="s">
        <v>97</v>
      </c>
      <c r="D112" s="120" t="s">
        <v>2</v>
      </c>
      <c r="E112" s="134">
        <f>' Foglio_risposta_offerente'!E45</f>
        <v>0</v>
      </c>
      <c r="F112" s="25"/>
      <c r="G112" s="134">
        <f>' Foglio_risposta_offerente'!G45</f>
        <v>0</v>
      </c>
      <c r="H112" s="25"/>
      <c r="I112" s="134">
        <f>' Foglio_risposta_offerente'!I45</f>
        <v>0</v>
      </c>
      <c r="J112" s="25"/>
      <c r="K112" s="134">
        <f>' Foglio_risposta_offerente'!K45</f>
        <v>0</v>
      </c>
      <c r="L112" s="25"/>
      <c r="M112" s="134">
        <f>' Foglio_risposta_offerente'!M45</f>
        <v>0</v>
      </c>
      <c r="N112" s="25"/>
      <c r="O112" s="134">
        <f>' Foglio_risposta_offerente'!O45</f>
        <v>0</v>
      </c>
      <c r="P112" s="25"/>
      <c r="Q112" s="134">
        <f>' Foglio_risposta_offerente'!Q45</f>
        <v>0</v>
      </c>
      <c r="R112" s="25"/>
      <c r="S112" s="134">
        <f>' Foglio_risposta_offerente'!S45</f>
        <v>0</v>
      </c>
      <c r="T112" s="25"/>
      <c r="U112" s="134">
        <f>' Foglio_risposta_offerente'!U45</f>
        <v>0</v>
      </c>
      <c r="V112" s="25"/>
      <c r="W112" s="134">
        <f>' Foglio_risposta_offerente'!W45</f>
        <v>0</v>
      </c>
      <c r="X112" s="42"/>
    </row>
    <row r="113" spans="1:24" s="10" customFormat="1" ht="14.25" outlineLevel="1" x14ac:dyDescent="0.2">
      <c r="B113" s="178"/>
      <c r="C113" s="10" t="s">
        <v>98</v>
      </c>
      <c r="D113" s="120" t="s">
        <v>2</v>
      </c>
      <c r="E113" s="134">
        <f>' Foglio_risposta_offerente'!E46</f>
        <v>0</v>
      </c>
      <c r="F113" s="25"/>
      <c r="G113" s="134">
        <f>' Foglio_risposta_offerente'!G46</f>
        <v>0</v>
      </c>
      <c r="H113" s="25"/>
      <c r="I113" s="134">
        <f>' Foglio_risposta_offerente'!I46</f>
        <v>0</v>
      </c>
      <c r="J113" s="25"/>
      <c r="K113" s="134">
        <f>' Foglio_risposta_offerente'!K46</f>
        <v>0</v>
      </c>
      <c r="L113" s="25"/>
      <c r="M113" s="134">
        <f>' Foglio_risposta_offerente'!M46</f>
        <v>0</v>
      </c>
      <c r="N113" s="25"/>
      <c r="O113" s="134">
        <f>' Foglio_risposta_offerente'!O46</f>
        <v>0</v>
      </c>
      <c r="P113" s="25"/>
      <c r="Q113" s="134">
        <f>' Foglio_risposta_offerente'!Q46</f>
        <v>0</v>
      </c>
      <c r="R113" s="25"/>
      <c r="S113" s="134">
        <f>' Foglio_risposta_offerente'!S46</f>
        <v>0</v>
      </c>
      <c r="T113" s="25"/>
      <c r="U113" s="134">
        <f>' Foglio_risposta_offerente'!U46</f>
        <v>0</v>
      </c>
      <c r="V113" s="25"/>
      <c r="W113" s="134">
        <f>' Foglio_risposta_offerente'!W46</f>
        <v>0</v>
      </c>
      <c r="X113" s="42"/>
    </row>
    <row r="114" spans="1:24" s="10" customFormat="1" ht="14.25" outlineLevel="1" x14ac:dyDescent="0.2">
      <c r="B114" s="178"/>
      <c r="C114" s="11"/>
      <c r="D114" s="120"/>
      <c r="E114" s="120"/>
      <c r="F114" s="25"/>
      <c r="G114" s="120"/>
      <c r="H114" s="25"/>
      <c r="I114" s="120"/>
      <c r="J114" s="25"/>
      <c r="K114" s="120"/>
      <c r="L114" s="25"/>
      <c r="M114" s="120"/>
      <c r="N114" s="25"/>
      <c r="O114" s="120"/>
      <c r="P114" s="25"/>
      <c r="Q114" s="120"/>
      <c r="R114" s="25"/>
      <c r="S114" s="120"/>
      <c r="T114" s="25"/>
      <c r="U114" s="120"/>
      <c r="V114" s="25"/>
      <c r="W114" s="120"/>
      <c r="X114" s="42"/>
    </row>
    <row r="115" spans="1:24" s="10" customFormat="1" ht="14.25" outlineLevel="1" x14ac:dyDescent="0.2">
      <c r="B115" s="178"/>
      <c r="C115" s="10" t="s">
        <v>99</v>
      </c>
      <c r="D115" s="120" t="s">
        <v>2</v>
      </c>
      <c r="E115" s="134">
        <f>' Foglio_risposta_offerente'!E58</f>
        <v>0</v>
      </c>
      <c r="F115" s="25"/>
      <c r="G115" s="134">
        <f>' Foglio_risposta_offerente'!G58</f>
        <v>0</v>
      </c>
      <c r="H115" s="25"/>
      <c r="I115" s="134">
        <f>' Foglio_risposta_offerente'!I58</f>
        <v>0</v>
      </c>
      <c r="J115" s="25"/>
      <c r="K115" s="134">
        <f>' Foglio_risposta_offerente'!K58</f>
        <v>0</v>
      </c>
      <c r="L115" s="25"/>
      <c r="M115" s="134">
        <f>' Foglio_risposta_offerente'!M58</f>
        <v>0</v>
      </c>
      <c r="N115" s="25"/>
      <c r="O115" s="134">
        <f>' Foglio_risposta_offerente'!O58</f>
        <v>0</v>
      </c>
      <c r="P115" s="25"/>
      <c r="Q115" s="134">
        <f>' Foglio_risposta_offerente'!Q58</f>
        <v>0</v>
      </c>
      <c r="R115" s="25"/>
      <c r="S115" s="134">
        <f>' Foglio_risposta_offerente'!S58</f>
        <v>0</v>
      </c>
      <c r="T115" s="25"/>
      <c r="U115" s="134">
        <f>' Foglio_risposta_offerente'!U58</f>
        <v>0</v>
      </c>
      <c r="V115" s="25"/>
      <c r="W115" s="134">
        <f>' Foglio_risposta_offerente'!W58</f>
        <v>0</v>
      </c>
      <c r="X115" s="42"/>
    </row>
    <row r="116" spans="1:24" s="10" customFormat="1" ht="14.25" outlineLevel="1" x14ac:dyDescent="0.2">
      <c r="B116" s="178"/>
      <c r="C116" s="10" t="s">
        <v>100</v>
      </c>
      <c r="D116" s="120" t="s">
        <v>2</v>
      </c>
      <c r="E116" s="134">
        <f>' Foglio_risposta_offerente'!E59</f>
        <v>0</v>
      </c>
      <c r="F116" s="25"/>
      <c r="G116" s="134">
        <f>' Foglio_risposta_offerente'!G59</f>
        <v>0</v>
      </c>
      <c r="H116" s="25"/>
      <c r="I116" s="134">
        <f>' Foglio_risposta_offerente'!I59</f>
        <v>0</v>
      </c>
      <c r="J116" s="25"/>
      <c r="K116" s="134">
        <f>' Foglio_risposta_offerente'!K59</f>
        <v>0</v>
      </c>
      <c r="L116" s="25"/>
      <c r="M116" s="134">
        <f>' Foglio_risposta_offerente'!M59</f>
        <v>0</v>
      </c>
      <c r="N116" s="25"/>
      <c r="O116" s="134">
        <f>' Foglio_risposta_offerente'!O59</f>
        <v>0</v>
      </c>
      <c r="P116" s="25"/>
      <c r="Q116" s="134">
        <f>' Foglio_risposta_offerente'!Q59</f>
        <v>0</v>
      </c>
      <c r="R116" s="25"/>
      <c r="S116" s="134">
        <f>' Foglio_risposta_offerente'!S59</f>
        <v>0</v>
      </c>
      <c r="T116" s="25"/>
      <c r="U116" s="134">
        <f>' Foglio_risposta_offerente'!U59</f>
        <v>0</v>
      </c>
      <c r="V116" s="25"/>
      <c r="W116" s="134">
        <f>' Foglio_risposta_offerente'!W59</f>
        <v>0</v>
      </c>
      <c r="X116" s="42"/>
    </row>
    <row r="117" spans="1:24" s="10" customFormat="1" ht="14.25" outlineLevel="1" x14ac:dyDescent="0.2">
      <c r="B117" s="178"/>
      <c r="C117" s="10" t="s">
        <v>101</v>
      </c>
      <c r="D117" s="120" t="s">
        <v>2</v>
      </c>
      <c r="E117" s="134">
        <f>' Foglio_risposta_offerente'!E60</f>
        <v>0</v>
      </c>
      <c r="F117" s="25"/>
      <c r="G117" s="134">
        <f>' Foglio_risposta_offerente'!G60</f>
        <v>0</v>
      </c>
      <c r="H117" s="25"/>
      <c r="I117" s="134">
        <f>' Foglio_risposta_offerente'!I60</f>
        <v>0</v>
      </c>
      <c r="J117" s="25"/>
      <c r="K117" s="134">
        <f>' Foglio_risposta_offerente'!K60</f>
        <v>0</v>
      </c>
      <c r="L117" s="25"/>
      <c r="M117" s="134">
        <f>' Foglio_risposta_offerente'!M60</f>
        <v>0</v>
      </c>
      <c r="N117" s="25"/>
      <c r="O117" s="134">
        <f>' Foglio_risposta_offerente'!O60</f>
        <v>0</v>
      </c>
      <c r="P117" s="25"/>
      <c r="Q117" s="134">
        <f>' Foglio_risposta_offerente'!Q60</f>
        <v>0</v>
      </c>
      <c r="R117" s="25"/>
      <c r="S117" s="134">
        <f>' Foglio_risposta_offerente'!S60</f>
        <v>0</v>
      </c>
      <c r="T117" s="25"/>
      <c r="U117" s="134">
        <f>' Foglio_risposta_offerente'!U60</f>
        <v>0</v>
      </c>
      <c r="V117" s="25"/>
      <c r="W117" s="134">
        <f>' Foglio_risposta_offerente'!W60</f>
        <v>0</v>
      </c>
      <c r="X117" s="42"/>
    </row>
    <row r="118" spans="1:24" s="10" customFormat="1" ht="14.25" outlineLevel="1" x14ac:dyDescent="0.2">
      <c r="B118" s="178"/>
      <c r="C118" s="11"/>
      <c r="D118" s="120"/>
      <c r="E118" s="120"/>
      <c r="F118" s="120"/>
      <c r="G118" s="120"/>
      <c r="H118" s="25"/>
      <c r="I118" s="120"/>
      <c r="J118" s="25"/>
      <c r="K118" s="120"/>
      <c r="L118" s="25"/>
      <c r="M118" s="120"/>
      <c r="N118" s="25"/>
      <c r="O118" s="120"/>
      <c r="P118" s="25"/>
      <c r="Q118" s="120"/>
      <c r="R118" s="25"/>
      <c r="S118" s="120"/>
      <c r="T118" s="25"/>
      <c r="U118" s="120"/>
      <c r="V118" s="25"/>
      <c r="W118" s="120"/>
      <c r="X118" s="42"/>
    </row>
    <row r="119" spans="1:24" s="10" customFormat="1" ht="14.25" outlineLevel="1" x14ac:dyDescent="0.2">
      <c r="B119" s="178"/>
      <c r="C119" s="10" t="s">
        <v>102</v>
      </c>
      <c r="D119" s="120" t="s">
        <v>2</v>
      </c>
      <c r="E119" s="134">
        <f>' Foglio_risposta_offerente'!E72</f>
        <v>0</v>
      </c>
      <c r="F119" s="25"/>
      <c r="G119" s="134">
        <f>' Foglio_risposta_offerente'!G72</f>
        <v>0</v>
      </c>
      <c r="H119" s="25"/>
      <c r="I119" s="134">
        <f>' Foglio_risposta_offerente'!I72</f>
        <v>0</v>
      </c>
      <c r="J119" s="25"/>
      <c r="K119" s="134">
        <f>' Foglio_risposta_offerente'!K72</f>
        <v>0</v>
      </c>
      <c r="L119" s="25"/>
      <c r="M119" s="134">
        <f>' Foglio_risposta_offerente'!M72</f>
        <v>0</v>
      </c>
      <c r="N119" s="25"/>
      <c r="O119" s="134">
        <f>' Foglio_risposta_offerente'!O72</f>
        <v>0</v>
      </c>
      <c r="P119" s="25"/>
      <c r="Q119" s="134">
        <f>' Foglio_risposta_offerente'!Q72</f>
        <v>0</v>
      </c>
      <c r="R119" s="25"/>
      <c r="S119" s="134">
        <f>' Foglio_risposta_offerente'!S72</f>
        <v>0</v>
      </c>
      <c r="T119" s="25"/>
      <c r="U119" s="134">
        <f>' Foglio_risposta_offerente'!U72</f>
        <v>0</v>
      </c>
      <c r="V119" s="25"/>
      <c r="W119" s="134">
        <f>' Foglio_risposta_offerente'!W72</f>
        <v>0</v>
      </c>
      <c r="X119" s="42"/>
    </row>
    <row r="120" spans="1:24" s="10" customFormat="1" ht="14.25" outlineLevel="1" x14ac:dyDescent="0.2">
      <c r="B120" s="178"/>
      <c r="C120" s="10" t="s">
        <v>103</v>
      </c>
      <c r="D120" s="120" t="s">
        <v>2</v>
      </c>
      <c r="E120" s="134">
        <f>' Foglio_risposta_offerente'!E73</f>
        <v>0</v>
      </c>
      <c r="F120" s="25"/>
      <c r="G120" s="134">
        <f>' Foglio_risposta_offerente'!G73</f>
        <v>0</v>
      </c>
      <c r="H120" s="25"/>
      <c r="I120" s="134">
        <f>' Foglio_risposta_offerente'!I73</f>
        <v>0</v>
      </c>
      <c r="J120" s="25"/>
      <c r="K120" s="134">
        <f>' Foglio_risposta_offerente'!K73</f>
        <v>0</v>
      </c>
      <c r="L120" s="25"/>
      <c r="M120" s="134">
        <f>' Foglio_risposta_offerente'!M73</f>
        <v>0</v>
      </c>
      <c r="N120" s="25"/>
      <c r="O120" s="134">
        <f>' Foglio_risposta_offerente'!O73</f>
        <v>0</v>
      </c>
      <c r="P120" s="25"/>
      <c r="Q120" s="134">
        <f>' Foglio_risposta_offerente'!Q73</f>
        <v>0</v>
      </c>
      <c r="R120" s="25"/>
      <c r="S120" s="134">
        <f>' Foglio_risposta_offerente'!S73</f>
        <v>0</v>
      </c>
      <c r="T120" s="25"/>
      <c r="U120" s="134">
        <f>' Foglio_risposta_offerente'!U73</f>
        <v>0</v>
      </c>
      <c r="V120" s="25"/>
      <c r="W120" s="134">
        <f>' Foglio_risposta_offerente'!W73</f>
        <v>0</v>
      </c>
      <c r="X120" s="42"/>
    </row>
    <row r="121" spans="1:24" s="10" customFormat="1" ht="14.25" outlineLevel="1" x14ac:dyDescent="0.2">
      <c r="B121" s="178"/>
      <c r="C121" s="10" t="s">
        <v>104</v>
      </c>
      <c r="D121" s="120" t="s">
        <v>2</v>
      </c>
      <c r="E121" s="134">
        <f>' Foglio_risposta_offerente'!E74</f>
        <v>0</v>
      </c>
      <c r="F121" s="25"/>
      <c r="G121" s="134">
        <f>' Foglio_risposta_offerente'!G74</f>
        <v>0</v>
      </c>
      <c r="H121" s="25"/>
      <c r="I121" s="134">
        <f>' Foglio_risposta_offerente'!I74</f>
        <v>0</v>
      </c>
      <c r="J121" s="25"/>
      <c r="K121" s="134">
        <f>' Foglio_risposta_offerente'!K74</f>
        <v>0</v>
      </c>
      <c r="L121" s="25"/>
      <c r="M121" s="134">
        <f>' Foglio_risposta_offerente'!M74</f>
        <v>0</v>
      </c>
      <c r="N121" s="25"/>
      <c r="O121" s="134">
        <f>' Foglio_risposta_offerente'!O74</f>
        <v>0</v>
      </c>
      <c r="P121" s="25"/>
      <c r="Q121" s="134">
        <f>' Foglio_risposta_offerente'!Q74</f>
        <v>0</v>
      </c>
      <c r="R121" s="25"/>
      <c r="S121" s="134">
        <f>' Foglio_risposta_offerente'!S74</f>
        <v>0</v>
      </c>
      <c r="T121" s="25"/>
      <c r="U121" s="134">
        <f>' Foglio_risposta_offerente'!U74</f>
        <v>0</v>
      </c>
      <c r="V121" s="25"/>
      <c r="W121" s="134">
        <f>' Foglio_risposta_offerente'!W74</f>
        <v>0</v>
      </c>
      <c r="X121" s="42"/>
    </row>
    <row r="122" spans="1:24" s="10" customFormat="1" ht="14.25" outlineLevel="1" x14ac:dyDescent="0.2">
      <c r="B122" s="178"/>
      <c r="C122" s="11"/>
      <c r="D122" s="120"/>
      <c r="E122" s="120"/>
      <c r="F122" s="120"/>
      <c r="G122" s="120"/>
      <c r="H122" s="25"/>
      <c r="I122" s="120"/>
      <c r="J122" s="25"/>
      <c r="K122" s="120"/>
      <c r="L122" s="25"/>
      <c r="M122" s="120"/>
      <c r="N122" s="25"/>
      <c r="O122" s="120"/>
      <c r="P122" s="25"/>
      <c r="Q122" s="120"/>
      <c r="R122" s="25"/>
      <c r="S122" s="120"/>
      <c r="T122" s="25"/>
      <c r="U122" s="120"/>
      <c r="V122" s="25"/>
      <c r="W122" s="120"/>
      <c r="X122" s="42"/>
    </row>
    <row r="123" spans="1:24" s="10" customFormat="1" ht="14.25" outlineLevel="1" x14ac:dyDescent="0.2">
      <c r="B123" s="178"/>
      <c r="C123" s="10" t="s">
        <v>105</v>
      </c>
      <c r="D123" s="120" t="s">
        <v>2</v>
      </c>
      <c r="E123" s="134">
        <f>' Foglio_risposta_offerente'!E86</f>
        <v>0</v>
      </c>
      <c r="F123" s="25"/>
      <c r="G123" s="134">
        <f>' Foglio_risposta_offerente'!G86</f>
        <v>0</v>
      </c>
      <c r="H123" s="25"/>
      <c r="I123" s="134">
        <f>' Foglio_risposta_offerente'!I86</f>
        <v>0</v>
      </c>
      <c r="J123" s="25"/>
      <c r="K123" s="134">
        <f>' Foglio_risposta_offerente'!K86</f>
        <v>0</v>
      </c>
      <c r="L123" s="25"/>
      <c r="M123" s="134">
        <f>' Foglio_risposta_offerente'!M86</f>
        <v>0</v>
      </c>
      <c r="N123" s="25"/>
      <c r="O123" s="134">
        <f>' Foglio_risposta_offerente'!O86</f>
        <v>0</v>
      </c>
      <c r="P123" s="25"/>
      <c r="Q123" s="134">
        <f>' Foglio_risposta_offerente'!Q86</f>
        <v>0</v>
      </c>
      <c r="R123" s="25"/>
      <c r="S123" s="134">
        <f>' Foglio_risposta_offerente'!S86</f>
        <v>0</v>
      </c>
      <c r="T123" s="25"/>
      <c r="U123" s="134">
        <f>' Foglio_risposta_offerente'!U86</f>
        <v>0</v>
      </c>
      <c r="V123" s="25"/>
      <c r="W123" s="134">
        <f>' Foglio_risposta_offerente'!W86</f>
        <v>0</v>
      </c>
      <c r="X123" s="42"/>
    </row>
    <row r="124" spans="1:24" s="10" customFormat="1" ht="14.25" outlineLevel="1" x14ac:dyDescent="0.2">
      <c r="B124" s="178"/>
      <c r="C124" s="10" t="s">
        <v>106</v>
      </c>
      <c r="D124" s="120" t="s">
        <v>2</v>
      </c>
      <c r="E124" s="134">
        <f>' Foglio_risposta_offerente'!E87</f>
        <v>0</v>
      </c>
      <c r="F124" s="25"/>
      <c r="G124" s="134">
        <f>' Foglio_risposta_offerente'!G87</f>
        <v>0</v>
      </c>
      <c r="H124" s="25"/>
      <c r="I124" s="134">
        <f>' Foglio_risposta_offerente'!I87</f>
        <v>0</v>
      </c>
      <c r="J124" s="25"/>
      <c r="K124" s="134">
        <f>' Foglio_risposta_offerente'!K87</f>
        <v>0</v>
      </c>
      <c r="L124" s="25"/>
      <c r="M124" s="134">
        <f>' Foglio_risposta_offerente'!M87</f>
        <v>0</v>
      </c>
      <c r="N124" s="25"/>
      <c r="O124" s="134">
        <f>' Foglio_risposta_offerente'!O87</f>
        <v>0</v>
      </c>
      <c r="P124" s="25"/>
      <c r="Q124" s="134">
        <f>' Foglio_risposta_offerente'!Q87</f>
        <v>0</v>
      </c>
      <c r="R124" s="25"/>
      <c r="S124" s="134">
        <f>' Foglio_risposta_offerente'!S87</f>
        <v>0</v>
      </c>
      <c r="T124" s="25"/>
      <c r="U124" s="134">
        <f>' Foglio_risposta_offerente'!U87</f>
        <v>0</v>
      </c>
      <c r="V124" s="25"/>
      <c r="W124" s="134">
        <f>' Foglio_risposta_offerente'!W87</f>
        <v>0</v>
      </c>
      <c r="X124" s="42"/>
    </row>
    <row r="125" spans="1:24" s="10" customFormat="1" ht="14.25" outlineLevel="1" x14ac:dyDescent="0.2">
      <c r="B125" s="178"/>
      <c r="C125" s="10" t="s">
        <v>107</v>
      </c>
      <c r="D125" s="120" t="s">
        <v>2</v>
      </c>
      <c r="E125" s="134">
        <f>' Foglio_risposta_offerente'!E88</f>
        <v>0</v>
      </c>
      <c r="F125" s="25"/>
      <c r="G125" s="134">
        <f>' Foglio_risposta_offerente'!G88</f>
        <v>0</v>
      </c>
      <c r="H125" s="25"/>
      <c r="I125" s="134">
        <f>' Foglio_risposta_offerente'!I88</f>
        <v>0</v>
      </c>
      <c r="J125" s="25"/>
      <c r="K125" s="134">
        <f>' Foglio_risposta_offerente'!K88</f>
        <v>0</v>
      </c>
      <c r="L125" s="25"/>
      <c r="M125" s="134">
        <f>' Foglio_risposta_offerente'!M88</f>
        <v>0</v>
      </c>
      <c r="N125" s="25"/>
      <c r="O125" s="134">
        <f>' Foglio_risposta_offerente'!O88</f>
        <v>0</v>
      </c>
      <c r="P125" s="25"/>
      <c r="Q125" s="134">
        <f>' Foglio_risposta_offerente'!Q88</f>
        <v>0</v>
      </c>
      <c r="R125" s="25"/>
      <c r="S125" s="134">
        <f>' Foglio_risposta_offerente'!S88</f>
        <v>0</v>
      </c>
      <c r="T125" s="25"/>
      <c r="U125" s="134">
        <f>' Foglio_risposta_offerente'!U88</f>
        <v>0</v>
      </c>
      <c r="V125" s="25"/>
      <c r="W125" s="134">
        <f>' Foglio_risposta_offerente'!W88</f>
        <v>0</v>
      </c>
      <c r="X125" s="42"/>
    </row>
    <row r="126" spans="1:24" s="10" customFormat="1" ht="14.25" outlineLevel="1" x14ac:dyDescent="0.2">
      <c r="B126" s="178"/>
      <c r="C126" s="11"/>
      <c r="D126" s="120"/>
      <c r="E126" s="120"/>
      <c r="F126" s="120"/>
      <c r="G126" s="120"/>
      <c r="H126" s="25"/>
      <c r="I126" s="120"/>
      <c r="J126" s="25"/>
      <c r="K126" s="120"/>
      <c r="L126" s="25"/>
      <c r="M126" s="120"/>
      <c r="N126" s="25"/>
      <c r="O126" s="120"/>
      <c r="P126" s="25"/>
      <c r="Q126" s="120"/>
      <c r="R126" s="25"/>
      <c r="S126" s="120"/>
      <c r="T126" s="25"/>
      <c r="U126" s="120"/>
      <c r="V126" s="25"/>
      <c r="W126" s="120"/>
      <c r="X126" s="42"/>
    </row>
    <row r="127" spans="1:24" s="44" customFormat="1" ht="15" outlineLevel="1" x14ac:dyDescent="0.2">
      <c r="A127" s="10"/>
      <c r="B127" s="177"/>
      <c r="C127" s="257" t="s">
        <v>108</v>
      </c>
      <c r="D127" s="120"/>
      <c r="E127" s="120"/>
      <c r="F127" s="120"/>
      <c r="G127" s="120"/>
      <c r="H127" s="25"/>
      <c r="I127" s="120"/>
      <c r="J127" s="25"/>
      <c r="K127" s="120"/>
      <c r="L127" s="25"/>
      <c r="M127" s="120"/>
      <c r="N127" s="25"/>
      <c r="O127" s="120"/>
      <c r="P127" s="25"/>
      <c r="Q127" s="120"/>
      <c r="R127" s="25"/>
      <c r="S127" s="120"/>
      <c r="T127" s="25"/>
      <c r="U127" s="120"/>
      <c r="V127" s="25"/>
      <c r="W127" s="120"/>
      <c r="X127" s="42"/>
    </row>
    <row r="128" spans="1:24" s="10" customFormat="1" ht="14.25" outlineLevel="1" x14ac:dyDescent="0.2">
      <c r="B128" s="178"/>
      <c r="C128" s="10" t="s">
        <v>109</v>
      </c>
      <c r="D128" s="120" t="s">
        <v>350</v>
      </c>
      <c r="E128" s="134">
        <f>' Foglio_risposta_offerente'!E24</f>
        <v>0</v>
      </c>
      <c r="F128" s="25"/>
      <c r="G128" s="134">
        <f>' Foglio_risposta_offerente'!G24</f>
        <v>0</v>
      </c>
      <c r="H128" s="25"/>
      <c r="I128" s="134">
        <f>' Foglio_risposta_offerente'!I24</f>
        <v>0</v>
      </c>
      <c r="J128" s="25"/>
      <c r="K128" s="134">
        <f>' Foglio_risposta_offerente'!K24</f>
        <v>0</v>
      </c>
      <c r="L128" s="25"/>
      <c r="M128" s="134">
        <f>' Foglio_risposta_offerente'!M24</f>
        <v>0</v>
      </c>
      <c r="N128" s="25"/>
      <c r="O128" s="134">
        <f>' Foglio_risposta_offerente'!O24</f>
        <v>0</v>
      </c>
      <c r="P128" s="25"/>
      <c r="Q128" s="134">
        <f>' Foglio_risposta_offerente'!Q24</f>
        <v>0</v>
      </c>
      <c r="R128" s="25"/>
      <c r="S128" s="134">
        <f>' Foglio_risposta_offerente'!S24</f>
        <v>0</v>
      </c>
      <c r="T128" s="25"/>
      <c r="U128" s="134">
        <f>' Foglio_risposta_offerente'!U24</f>
        <v>0</v>
      </c>
      <c r="V128" s="25"/>
      <c r="W128" s="134">
        <f>' Foglio_risposta_offerente'!W24</f>
        <v>0</v>
      </c>
      <c r="X128" s="42"/>
    </row>
    <row r="129" spans="2:24" s="10" customFormat="1" ht="14.25" outlineLevel="1" x14ac:dyDescent="0.2">
      <c r="B129" s="178"/>
      <c r="D129" s="120"/>
      <c r="E129" s="120"/>
      <c r="F129" s="120"/>
      <c r="G129" s="120"/>
      <c r="H129" s="25"/>
      <c r="I129" s="120"/>
      <c r="J129" s="25"/>
      <c r="K129" s="120"/>
      <c r="L129" s="25"/>
      <c r="M129" s="120"/>
      <c r="N129" s="25"/>
      <c r="O129" s="120"/>
      <c r="P129" s="25"/>
      <c r="Q129" s="120"/>
      <c r="R129" s="25"/>
      <c r="S129" s="120"/>
      <c r="T129" s="25"/>
      <c r="U129" s="120"/>
      <c r="V129" s="25"/>
      <c r="W129" s="120"/>
      <c r="X129" s="42"/>
    </row>
    <row r="130" spans="2:24" s="10" customFormat="1" ht="14.25" outlineLevel="1" x14ac:dyDescent="0.2">
      <c r="B130" s="178"/>
      <c r="C130" s="10" t="s">
        <v>110</v>
      </c>
      <c r="D130" s="120" t="s">
        <v>350</v>
      </c>
      <c r="E130" s="134">
        <f>' Foglio_risposta_offerente'!E33</f>
        <v>0</v>
      </c>
      <c r="F130" s="25"/>
      <c r="G130" s="134">
        <f>' Foglio_risposta_offerente'!G33</f>
        <v>0</v>
      </c>
      <c r="H130" s="25"/>
      <c r="I130" s="134">
        <f>' Foglio_risposta_offerente'!I33</f>
        <v>0</v>
      </c>
      <c r="J130" s="25"/>
      <c r="K130" s="134">
        <f>' Foglio_risposta_offerente'!K33</f>
        <v>0</v>
      </c>
      <c r="L130" s="25"/>
      <c r="M130" s="134">
        <f>' Foglio_risposta_offerente'!M33</f>
        <v>0</v>
      </c>
      <c r="N130" s="25"/>
      <c r="O130" s="134">
        <f>' Foglio_risposta_offerente'!O33</f>
        <v>0</v>
      </c>
      <c r="P130" s="25"/>
      <c r="Q130" s="134">
        <f>' Foglio_risposta_offerente'!Q33</f>
        <v>0</v>
      </c>
      <c r="R130" s="25"/>
      <c r="S130" s="134">
        <f>' Foglio_risposta_offerente'!S33</f>
        <v>0</v>
      </c>
      <c r="T130" s="25"/>
      <c r="U130" s="134">
        <f>' Foglio_risposta_offerente'!U33</f>
        <v>0</v>
      </c>
      <c r="V130" s="25"/>
      <c r="W130" s="134">
        <f>' Foglio_risposta_offerente'!W33</f>
        <v>0</v>
      </c>
      <c r="X130" s="42"/>
    </row>
    <row r="131" spans="2:24" s="10" customFormat="1" ht="14.25" outlineLevel="1" x14ac:dyDescent="0.2">
      <c r="B131" s="178"/>
      <c r="C131" s="264" t="s">
        <v>111</v>
      </c>
      <c r="D131" s="120" t="s">
        <v>354</v>
      </c>
      <c r="E131" s="134">
        <f>' Foglio_risposta_offerente'!E34</f>
        <v>0</v>
      </c>
      <c r="F131" s="25"/>
      <c r="G131" s="134">
        <f>' Foglio_risposta_offerente'!G34</f>
        <v>0</v>
      </c>
      <c r="H131" s="25"/>
      <c r="I131" s="134">
        <f>' Foglio_risposta_offerente'!I34</f>
        <v>0</v>
      </c>
      <c r="J131" s="25"/>
      <c r="K131" s="134">
        <f>' Foglio_risposta_offerente'!K34</f>
        <v>0</v>
      </c>
      <c r="L131" s="25"/>
      <c r="M131" s="134">
        <f>' Foglio_risposta_offerente'!M34</f>
        <v>0</v>
      </c>
      <c r="N131" s="25"/>
      <c r="O131" s="134">
        <f>' Foglio_risposta_offerente'!O34</f>
        <v>0</v>
      </c>
      <c r="P131" s="25"/>
      <c r="Q131" s="134">
        <f>' Foglio_risposta_offerente'!Q34</f>
        <v>0</v>
      </c>
      <c r="R131" s="25"/>
      <c r="S131" s="134">
        <f>' Foglio_risposta_offerente'!S34</f>
        <v>0</v>
      </c>
      <c r="T131" s="25"/>
      <c r="U131" s="134">
        <f>' Foglio_risposta_offerente'!U34</f>
        <v>0</v>
      </c>
      <c r="V131" s="25"/>
      <c r="W131" s="134">
        <f>' Foglio_risposta_offerente'!W34</f>
        <v>0</v>
      </c>
      <c r="X131" s="42"/>
    </row>
    <row r="132" spans="2:24" s="10" customFormat="1" ht="14.25" outlineLevel="1" x14ac:dyDescent="0.2">
      <c r="B132" s="178"/>
      <c r="C132" s="264" t="s">
        <v>112</v>
      </c>
      <c r="D132" s="120" t="str">
        <f>$E$12&amp;"/apparecchio di illuminazione"</f>
        <v>/apparecchio di illuminazione</v>
      </c>
      <c r="E132" s="134">
        <f>' Foglio_risposta_offerente'!E35</f>
        <v>0</v>
      </c>
      <c r="F132" s="25"/>
      <c r="G132" s="134">
        <f>' Foglio_risposta_offerente'!G35</f>
        <v>0</v>
      </c>
      <c r="H132" s="25"/>
      <c r="I132" s="134">
        <f>' Foglio_risposta_offerente'!I35</f>
        <v>0</v>
      </c>
      <c r="J132" s="25"/>
      <c r="K132" s="134">
        <f>' Foglio_risposta_offerente'!K35</f>
        <v>0</v>
      </c>
      <c r="L132" s="25"/>
      <c r="M132" s="134">
        <f>' Foglio_risposta_offerente'!M35</f>
        <v>0</v>
      </c>
      <c r="N132" s="25"/>
      <c r="O132" s="134">
        <f>' Foglio_risposta_offerente'!O35</f>
        <v>0</v>
      </c>
      <c r="P132" s="25"/>
      <c r="Q132" s="134">
        <f>' Foglio_risposta_offerente'!Q35</f>
        <v>0</v>
      </c>
      <c r="R132" s="25"/>
      <c r="S132" s="134">
        <f>' Foglio_risposta_offerente'!S35</f>
        <v>0</v>
      </c>
      <c r="T132" s="25"/>
      <c r="U132" s="134">
        <f>' Foglio_risposta_offerente'!U35</f>
        <v>0</v>
      </c>
      <c r="V132" s="25"/>
      <c r="W132" s="134">
        <f>' Foglio_risposta_offerente'!W35</f>
        <v>0</v>
      </c>
      <c r="X132" s="42"/>
    </row>
    <row r="133" spans="2:24" s="10" customFormat="1" ht="14.25" outlineLevel="1" x14ac:dyDescent="0.2">
      <c r="B133" s="178"/>
      <c r="C133" s="264" t="s">
        <v>113</v>
      </c>
      <c r="D133" s="120" t="str">
        <f>$E$12&amp;"/apparecchio di illuminazione"</f>
        <v>/apparecchio di illuminazione</v>
      </c>
      <c r="E133" s="134">
        <f>' Foglio_risposta_offerente'!E36</f>
        <v>0</v>
      </c>
      <c r="F133" s="25"/>
      <c r="G133" s="134">
        <f>' Foglio_risposta_offerente'!G36</f>
        <v>0</v>
      </c>
      <c r="H133" s="25"/>
      <c r="I133" s="134">
        <f>' Foglio_risposta_offerente'!I36</f>
        <v>0</v>
      </c>
      <c r="J133" s="25"/>
      <c r="K133" s="134">
        <f>' Foglio_risposta_offerente'!K36</f>
        <v>0</v>
      </c>
      <c r="L133" s="25"/>
      <c r="M133" s="134">
        <f>' Foglio_risposta_offerente'!M36</f>
        <v>0</v>
      </c>
      <c r="N133" s="25"/>
      <c r="O133" s="134">
        <f>' Foglio_risposta_offerente'!O36</f>
        <v>0</v>
      </c>
      <c r="P133" s="25"/>
      <c r="Q133" s="134">
        <f>' Foglio_risposta_offerente'!Q36</f>
        <v>0</v>
      </c>
      <c r="R133" s="25"/>
      <c r="S133" s="134">
        <f>' Foglio_risposta_offerente'!S36</f>
        <v>0</v>
      </c>
      <c r="T133" s="25"/>
      <c r="U133" s="134">
        <f>' Foglio_risposta_offerente'!U36</f>
        <v>0</v>
      </c>
      <c r="V133" s="25"/>
      <c r="W133" s="134">
        <f>' Foglio_risposta_offerente'!W36</f>
        <v>0</v>
      </c>
      <c r="X133" s="42"/>
    </row>
    <row r="134" spans="2:24" s="10" customFormat="1" ht="14.25" outlineLevel="1" x14ac:dyDescent="0.2">
      <c r="B134" s="178"/>
      <c r="C134" s="264" t="s">
        <v>114</v>
      </c>
      <c r="D134" s="120" t="s">
        <v>354</v>
      </c>
      <c r="E134" s="134">
        <f>' Foglio_risposta_offerente'!E37</f>
        <v>0</v>
      </c>
      <c r="F134" s="25"/>
      <c r="G134" s="134">
        <f>' Foglio_risposta_offerente'!G37</f>
        <v>0</v>
      </c>
      <c r="H134" s="25"/>
      <c r="I134" s="134">
        <f>' Foglio_risposta_offerente'!I37</f>
        <v>0</v>
      </c>
      <c r="J134" s="25"/>
      <c r="K134" s="134">
        <f>' Foglio_risposta_offerente'!K37</f>
        <v>0</v>
      </c>
      <c r="L134" s="25"/>
      <c r="M134" s="134">
        <f>' Foglio_risposta_offerente'!M37</f>
        <v>0</v>
      </c>
      <c r="N134" s="25"/>
      <c r="O134" s="134">
        <f>' Foglio_risposta_offerente'!O37</f>
        <v>0</v>
      </c>
      <c r="P134" s="25"/>
      <c r="Q134" s="134">
        <f>' Foglio_risposta_offerente'!Q37</f>
        <v>0</v>
      </c>
      <c r="R134" s="25"/>
      <c r="S134" s="134">
        <f>' Foglio_risposta_offerente'!S37</f>
        <v>0</v>
      </c>
      <c r="T134" s="25"/>
      <c r="U134" s="134">
        <f>' Foglio_risposta_offerente'!U37</f>
        <v>0</v>
      </c>
      <c r="V134" s="25"/>
      <c r="W134" s="134">
        <f>' Foglio_risposta_offerente'!W37</f>
        <v>0</v>
      </c>
      <c r="X134" s="42"/>
    </row>
    <row r="135" spans="2:24" s="10" customFormat="1" ht="14.25" outlineLevel="1" x14ac:dyDescent="0.2">
      <c r="B135" s="178"/>
      <c r="C135" s="264" t="s">
        <v>115</v>
      </c>
      <c r="D135" s="120" t="str">
        <f>$E$12&amp;"/apparecchio di illuminazione"</f>
        <v>/apparecchio di illuminazione</v>
      </c>
      <c r="E135" s="134">
        <f>' Foglio_risposta_offerente'!E38</f>
        <v>0</v>
      </c>
      <c r="F135" s="25"/>
      <c r="G135" s="134">
        <f>' Foglio_risposta_offerente'!G38</f>
        <v>0</v>
      </c>
      <c r="H135" s="25"/>
      <c r="I135" s="134">
        <f>' Foglio_risposta_offerente'!I38</f>
        <v>0</v>
      </c>
      <c r="J135" s="25"/>
      <c r="K135" s="134">
        <f>' Foglio_risposta_offerente'!K38</f>
        <v>0</v>
      </c>
      <c r="L135" s="25"/>
      <c r="M135" s="134">
        <f>' Foglio_risposta_offerente'!M38</f>
        <v>0</v>
      </c>
      <c r="N135" s="25"/>
      <c r="O135" s="134">
        <f>' Foglio_risposta_offerente'!O38</f>
        <v>0</v>
      </c>
      <c r="P135" s="25"/>
      <c r="Q135" s="134">
        <f>' Foglio_risposta_offerente'!Q38</f>
        <v>0</v>
      </c>
      <c r="R135" s="25"/>
      <c r="S135" s="134">
        <f>' Foglio_risposta_offerente'!S38</f>
        <v>0</v>
      </c>
      <c r="T135" s="25"/>
      <c r="U135" s="134">
        <f>' Foglio_risposta_offerente'!U38</f>
        <v>0</v>
      </c>
      <c r="V135" s="25"/>
      <c r="W135" s="134">
        <f>' Foglio_risposta_offerente'!W38</f>
        <v>0</v>
      </c>
      <c r="X135" s="42"/>
    </row>
    <row r="136" spans="2:24" s="10" customFormat="1" ht="14.25" outlineLevel="1" x14ac:dyDescent="0.2">
      <c r="B136" s="178"/>
      <c r="C136" s="264" t="s">
        <v>116</v>
      </c>
      <c r="D136" s="120" t="str">
        <f>$E$12&amp;"/apparecchio di illuminazione"</f>
        <v>/apparecchio di illuminazione</v>
      </c>
      <c r="E136" s="134">
        <f>' Foglio_risposta_offerente'!E39</f>
        <v>0</v>
      </c>
      <c r="F136" s="25"/>
      <c r="G136" s="134">
        <f>' Foglio_risposta_offerente'!G39</f>
        <v>0</v>
      </c>
      <c r="H136" s="25"/>
      <c r="I136" s="134">
        <f>' Foglio_risposta_offerente'!I39</f>
        <v>0</v>
      </c>
      <c r="J136" s="25"/>
      <c r="K136" s="134">
        <f>' Foglio_risposta_offerente'!K39</f>
        <v>0</v>
      </c>
      <c r="L136" s="25"/>
      <c r="M136" s="134">
        <f>' Foglio_risposta_offerente'!M39</f>
        <v>0</v>
      </c>
      <c r="N136" s="25"/>
      <c r="O136" s="134">
        <f>' Foglio_risposta_offerente'!O39</f>
        <v>0</v>
      </c>
      <c r="P136" s="25"/>
      <c r="Q136" s="134">
        <f>' Foglio_risposta_offerente'!Q39</f>
        <v>0</v>
      </c>
      <c r="R136" s="25"/>
      <c r="S136" s="134">
        <f>' Foglio_risposta_offerente'!S39</f>
        <v>0</v>
      </c>
      <c r="T136" s="25"/>
      <c r="U136" s="134">
        <f>' Foglio_risposta_offerente'!U39</f>
        <v>0</v>
      </c>
      <c r="V136" s="25"/>
      <c r="W136" s="134">
        <f>' Foglio_risposta_offerente'!W39</f>
        <v>0</v>
      </c>
      <c r="X136" s="42"/>
    </row>
    <row r="137" spans="2:24" s="10" customFormat="1" ht="14.25" outlineLevel="1" x14ac:dyDescent="0.2">
      <c r="B137" s="178"/>
      <c r="D137" s="120"/>
      <c r="E137" s="120"/>
      <c r="F137" s="120"/>
      <c r="G137" s="120"/>
      <c r="H137" s="120"/>
      <c r="I137" s="120"/>
      <c r="J137" s="120"/>
      <c r="K137" s="120"/>
      <c r="L137" s="120"/>
      <c r="M137" s="120"/>
      <c r="N137" s="120"/>
      <c r="O137" s="120"/>
      <c r="P137" s="120"/>
      <c r="Q137" s="120"/>
      <c r="R137" s="120"/>
      <c r="S137" s="120"/>
      <c r="T137" s="120"/>
      <c r="U137" s="120"/>
      <c r="V137" s="120"/>
      <c r="W137" s="120"/>
      <c r="X137" s="42"/>
    </row>
    <row r="138" spans="2:24" s="10" customFormat="1" ht="14.25" outlineLevel="1" x14ac:dyDescent="0.2">
      <c r="B138" s="178"/>
      <c r="C138" s="10" t="s">
        <v>117</v>
      </c>
      <c r="D138" s="120" t="s">
        <v>350</v>
      </c>
      <c r="E138" s="134">
        <f>' Foglio_risposta_offerente'!E47</f>
        <v>0</v>
      </c>
      <c r="F138" s="25"/>
      <c r="G138" s="134">
        <f>' Foglio_risposta_offerente'!G47</f>
        <v>0</v>
      </c>
      <c r="H138" s="25"/>
      <c r="I138" s="134">
        <f>' Foglio_risposta_offerente'!I47</f>
        <v>0</v>
      </c>
      <c r="J138" s="25"/>
      <c r="K138" s="134">
        <f>' Foglio_risposta_offerente'!K47</f>
        <v>0</v>
      </c>
      <c r="L138" s="25"/>
      <c r="M138" s="134">
        <f>' Foglio_risposta_offerente'!M47</f>
        <v>0</v>
      </c>
      <c r="N138" s="25"/>
      <c r="O138" s="134">
        <f>' Foglio_risposta_offerente'!O47</f>
        <v>0</v>
      </c>
      <c r="P138" s="25"/>
      <c r="Q138" s="134">
        <f>' Foglio_risposta_offerente'!Q47</f>
        <v>0</v>
      </c>
      <c r="R138" s="25"/>
      <c r="S138" s="134">
        <f>' Foglio_risposta_offerente'!S47</f>
        <v>0</v>
      </c>
      <c r="T138" s="25"/>
      <c r="U138" s="134">
        <f>' Foglio_risposta_offerente'!U47</f>
        <v>0</v>
      </c>
      <c r="V138" s="25"/>
      <c r="W138" s="134">
        <f>' Foglio_risposta_offerente'!W47</f>
        <v>0</v>
      </c>
      <c r="X138" s="42"/>
    </row>
    <row r="139" spans="2:24" s="10" customFormat="1" ht="14.25" outlineLevel="1" x14ac:dyDescent="0.2">
      <c r="B139" s="178"/>
      <c r="C139" s="264" t="s">
        <v>111</v>
      </c>
      <c r="D139" s="120" t="s">
        <v>354</v>
      </c>
      <c r="E139" s="134">
        <f>' Foglio_risposta_offerente'!E48</f>
        <v>0</v>
      </c>
      <c r="F139" s="25"/>
      <c r="G139" s="134">
        <f>' Foglio_risposta_offerente'!G48</f>
        <v>0</v>
      </c>
      <c r="H139" s="25"/>
      <c r="I139" s="134">
        <f>' Foglio_risposta_offerente'!I48</f>
        <v>0</v>
      </c>
      <c r="J139" s="25"/>
      <c r="K139" s="134">
        <f>' Foglio_risposta_offerente'!K48</f>
        <v>0</v>
      </c>
      <c r="L139" s="25"/>
      <c r="M139" s="134">
        <f>' Foglio_risposta_offerente'!M48</f>
        <v>0</v>
      </c>
      <c r="N139" s="25"/>
      <c r="O139" s="134">
        <f>' Foglio_risposta_offerente'!O48</f>
        <v>0</v>
      </c>
      <c r="P139" s="25"/>
      <c r="Q139" s="134">
        <f>' Foglio_risposta_offerente'!Q48</f>
        <v>0</v>
      </c>
      <c r="R139" s="25"/>
      <c r="S139" s="134">
        <f>' Foglio_risposta_offerente'!S48</f>
        <v>0</v>
      </c>
      <c r="T139" s="25"/>
      <c r="U139" s="134">
        <f>' Foglio_risposta_offerente'!U48</f>
        <v>0</v>
      </c>
      <c r="V139" s="25"/>
      <c r="W139" s="134">
        <f>' Foglio_risposta_offerente'!W48</f>
        <v>0</v>
      </c>
      <c r="X139" s="42"/>
    </row>
    <row r="140" spans="2:24" s="10" customFormat="1" ht="14.25" outlineLevel="1" x14ac:dyDescent="0.2">
      <c r="B140" s="178"/>
      <c r="C140" s="264" t="s">
        <v>112</v>
      </c>
      <c r="D140" s="120" t="str">
        <f>$E$12&amp;"/apparecchio di illuminazione"</f>
        <v>/apparecchio di illuminazione</v>
      </c>
      <c r="E140" s="134">
        <f>' Foglio_risposta_offerente'!E49</f>
        <v>0</v>
      </c>
      <c r="F140" s="25"/>
      <c r="G140" s="134">
        <f>' Foglio_risposta_offerente'!G49</f>
        <v>0</v>
      </c>
      <c r="H140" s="25"/>
      <c r="I140" s="134">
        <f>' Foglio_risposta_offerente'!I49</f>
        <v>0</v>
      </c>
      <c r="J140" s="25"/>
      <c r="K140" s="134">
        <f>' Foglio_risposta_offerente'!K49</f>
        <v>0</v>
      </c>
      <c r="L140" s="25"/>
      <c r="M140" s="134">
        <f>' Foglio_risposta_offerente'!M49</f>
        <v>0</v>
      </c>
      <c r="N140" s="25"/>
      <c r="O140" s="134">
        <f>' Foglio_risposta_offerente'!O49</f>
        <v>0</v>
      </c>
      <c r="P140" s="25"/>
      <c r="Q140" s="134">
        <f>' Foglio_risposta_offerente'!Q49</f>
        <v>0</v>
      </c>
      <c r="R140" s="25"/>
      <c r="S140" s="134">
        <f>' Foglio_risposta_offerente'!S49</f>
        <v>0</v>
      </c>
      <c r="T140" s="25"/>
      <c r="U140" s="134">
        <f>' Foglio_risposta_offerente'!U49</f>
        <v>0</v>
      </c>
      <c r="V140" s="25"/>
      <c r="W140" s="134">
        <f>' Foglio_risposta_offerente'!W49</f>
        <v>0</v>
      </c>
      <c r="X140" s="42"/>
    </row>
    <row r="141" spans="2:24" s="10" customFormat="1" ht="14.25" outlineLevel="1" x14ac:dyDescent="0.2">
      <c r="B141" s="178"/>
      <c r="C141" s="264" t="s">
        <v>113</v>
      </c>
      <c r="D141" s="120" t="str">
        <f>$E$12&amp;"apparecchio di illuminazione"</f>
        <v>apparecchio di illuminazione</v>
      </c>
      <c r="E141" s="134">
        <f>' Foglio_risposta_offerente'!E50</f>
        <v>0</v>
      </c>
      <c r="F141" s="25"/>
      <c r="G141" s="134">
        <f>' Foglio_risposta_offerente'!G50</f>
        <v>0</v>
      </c>
      <c r="H141" s="25"/>
      <c r="I141" s="134">
        <f>' Foglio_risposta_offerente'!I50</f>
        <v>0</v>
      </c>
      <c r="J141" s="25"/>
      <c r="K141" s="134">
        <f>' Foglio_risposta_offerente'!K50</f>
        <v>0</v>
      </c>
      <c r="L141" s="25"/>
      <c r="M141" s="134">
        <f>' Foglio_risposta_offerente'!M50</f>
        <v>0</v>
      </c>
      <c r="N141" s="25"/>
      <c r="O141" s="134">
        <f>' Foglio_risposta_offerente'!O50</f>
        <v>0</v>
      </c>
      <c r="P141" s="25"/>
      <c r="Q141" s="134">
        <f>' Foglio_risposta_offerente'!Q50</f>
        <v>0</v>
      </c>
      <c r="R141" s="25"/>
      <c r="S141" s="134">
        <f>' Foglio_risposta_offerente'!S50</f>
        <v>0</v>
      </c>
      <c r="T141" s="25"/>
      <c r="U141" s="134">
        <f>' Foglio_risposta_offerente'!U50</f>
        <v>0</v>
      </c>
      <c r="V141" s="25"/>
      <c r="W141" s="134">
        <f>' Foglio_risposta_offerente'!W50</f>
        <v>0</v>
      </c>
      <c r="X141" s="42"/>
    </row>
    <row r="142" spans="2:24" s="10" customFormat="1" ht="14.25" outlineLevel="1" x14ac:dyDescent="0.2">
      <c r="B142" s="178"/>
      <c r="C142" s="264" t="s">
        <v>114</v>
      </c>
      <c r="D142" s="120" t="s">
        <v>25</v>
      </c>
      <c r="E142" s="134">
        <f>' Foglio_risposta_offerente'!E51</f>
        <v>0</v>
      </c>
      <c r="F142" s="25"/>
      <c r="G142" s="134">
        <f>' Foglio_risposta_offerente'!G51</f>
        <v>0</v>
      </c>
      <c r="H142" s="25"/>
      <c r="I142" s="134">
        <f>' Foglio_risposta_offerente'!I51</f>
        <v>0</v>
      </c>
      <c r="J142" s="25"/>
      <c r="K142" s="134">
        <f>' Foglio_risposta_offerente'!K51</f>
        <v>0</v>
      </c>
      <c r="L142" s="25"/>
      <c r="M142" s="134">
        <f>' Foglio_risposta_offerente'!M51</f>
        <v>0</v>
      </c>
      <c r="N142" s="25"/>
      <c r="O142" s="134">
        <f>' Foglio_risposta_offerente'!O51</f>
        <v>0</v>
      </c>
      <c r="P142" s="25"/>
      <c r="Q142" s="134">
        <f>' Foglio_risposta_offerente'!Q51</f>
        <v>0</v>
      </c>
      <c r="R142" s="25"/>
      <c r="S142" s="134">
        <f>' Foglio_risposta_offerente'!S51</f>
        <v>0</v>
      </c>
      <c r="T142" s="25"/>
      <c r="U142" s="134">
        <f>' Foglio_risposta_offerente'!U51</f>
        <v>0</v>
      </c>
      <c r="V142" s="25"/>
      <c r="W142" s="134">
        <f>' Foglio_risposta_offerente'!W51</f>
        <v>0</v>
      </c>
      <c r="X142" s="42"/>
    </row>
    <row r="143" spans="2:24" s="10" customFormat="1" ht="14.25" outlineLevel="1" x14ac:dyDescent="0.2">
      <c r="B143" s="178"/>
      <c r="C143" s="264" t="s">
        <v>115</v>
      </c>
      <c r="D143" s="120" t="str">
        <f>$E$12&amp;"/apparecchio di illuminazione"</f>
        <v>/apparecchio di illuminazione</v>
      </c>
      <c r="E143" s="134">
        <f>' Foglio_risposta_offerente'!E52</f>
        <v>0</v>
      </c>
      <c r="F143" s="25"/>
      <c r="G143" s="134">
        <f>' Foglio_risposta_offerente'!G52</f>
        <v>0</v>
      </c>
      <c r="H143" s="25"/>
      <c r="I143" s="134">
        <f>' Foglio_risposta_offerente'!I52</f>
        <v>0</v>
      </c>
      <c r="J143" s="25"/>
      <c r="K143" s="134">
        <f>' Foglio_risposta_offerente'!K52</f>
        <v>0</v>
      </c>
      <c r="L143" s="25"/>
      <c r="M143" s="134">
        <f>' Foglio_risposta_offerente'!M52</f>
        <v>0</v>
      </c>
      <c r="N143" s="25"/>
      <c r="O143" s="134">
        <f>' Foglio_risposta_offerente'!O52</f>
        <v>0</v>
      </c>
      <c r="P143" s="25"/>
      <c r="Q143" s="134">
        <f>' Foglio_risposta_offerente'!Q52</f>
        <v>0</v>
      </c>
      <c r="R143" s="25"/>
      <c r="S143" s="134">
        <f>' Foglio_risposta_offerente'!S52</f>
        <v>0</v>
      </c>
      <c r="T143" s="25"/>
      <c r="U143" s="134">
        <f>' Foglio_risposta_offerente'!U52</f>
        <v>0</v>
      </c>
      <c r="V143" s="25"/>
      <c r="W143" s="134">
        <f>' Foglio_risposta_offerente'!W52</f>
        <v>0</v>
      </c>
      <c r="X143" s="42"/>
    </row>
    <row r="144" spans="2:24" s="10" customFormat="1" ht="14.25" outlineLevel="1" x14ac:dyDescent="0.2">
      <c r="B144" s="178"/>
      <c r="C144" s="264" t="s">
        <v>116</v>
      </c>
      <c r="D144" s="120" t="str">
        <f>$E$12&amp;"/apparecchio di illuminazione"</f>
        <v>/apparecchio di illuminazione</v>
      </c>
      <c r="E144" s="134">
        <f>' Foglio_risposta_offerente'!E53</f>
        <v>0</v>
      </c>
      <c r="F144" s="25"/>
      <c r="G144" s="134">
        <f>' Foglio_risposta_offerente'!G53</f>
        <v>0</v>
      </c>
      <c r="H144" s="25"/>
      <c r="I144" s="134">
        <f>' Foglio_risposta_offerente'!I53</f>
        <v>0</v>
      </c>
      <c r="J144" s="25"/>
      <c r="K144" s="134">
        <f>' Foglio_risposta_offerente'!K53</f>
        <v>0</v>
      </c>
      <c r="L144" s="25"/>
      <c r="M144" s="134">
        <f>' Foglio_risposta_offerente'!M53</f>
        <v>0</v>
      </c>
      <c r="N144" s="25"/>
      <c r="O144" s="134">
        <f>' Foglio_risposta_offerente'!O53</f>
        <v>0</v>
      </c>
      <c r="P144" s="25"/>
      <c r="Q144" s="134">
        <f>' Foglio_risposta_offerente'!Q53</f>
        <v>0</v>
      </c>
      <c r="R144" s="25"/>
      <c r="S144" s="134">
        <f>' Foglio_risposta_offerente'!S53</f>
        <v>0</v>
      </c>
      <c r="T144" s="25"/>
      <c r="U144" s="134">
        <f>' Foglio_risposta_offerente'!U53</f>
        <v>0</v>
      </c>
      <c r="V144" s="25"/>
      <c r="W144" s="134">
        <f>' Foglio_risposta_offerente'!W53</f>
        <v>0</v>
      </c>
      <c r="X144" s="42"/>
    </row>
    <row r="145" spans="2:24" s="10" customFormat="1" ht="14.25" outlineLevel="1" x14ac:dyDescent="0.2">
      <c r="B145" s="178"/>
      <c r="D145" s="120"/>
      <c r="E145" s="120"/>
      <c r="F145" s="120"/>
      <c r="G145" s="120"/>
      <c r="H145" s="120"/>
      <c r="I145" s="120"/>
      <c r="J145" s="120"/>
      <c r="K145" s="120"/>
      <c r="L145" s="120"/>
      <c r="M145" s="120"/>
      <c r="N145" s="120"/>
      <c r="O145" s="120"/>
      <c r="P145" s="120"/>
      <c r="Q145" s="120"/>
      <c r="R145" s="120"/>
      <c r="S145" s="120"/>
      <c r="T145" s="120"/>
      <c r="U145" s="120"/>
      <c r="V145" s="120"/>
      <c r="W145" s="120"/>
      <c r="X145" s="42"/>
    </row>
    <row r="146" spans="2:24" s="10" customFormat="1" ht="14.25" outlineLevel="1" x14ac:dyDescent="0.2">
      <c r="B146" s="178"/>
      <c r="C146" s="10" t="s">
        <v>118</v>
      </c>
      <c r="D146" s="120" t="s">
        <v>350</v>
      </c>
      <c r="E146" s="134">
        <f>' Foglio_risposta_offerente'!E61</f>
        <v>0</v>
      </c>
      <c r="F146" s="25"/>
      <c r="G146" s="134">
        <f>' Foglio_risposta_offerente'!G61</f>
        <v>0</v>
      </c>
      <c r="H146" s="25"/>
      <c r="I146" s="134">
        <f>' Foglio_risposta_offerente'!I61</f>
        <v>0</v>
      </c>
      <c r="J146" s="25"/>
      <c r="K146" s="134">
        <f>' Foglio_risposta_offerente'!K61</f>
        <v>0</v>
      </c>
      <c r="L146" s="25"/>
      <c r="M146" s="134">
        <f>' Foglio_risposta_offerente'!M61</f>
        <v>0</v>
      </c>
      <c r="N146" s="25"/>
      <c r="O146" s="134">
        <f>' Foglio_risposta_offerente'!O61</f>
        <v>0</v>
      </c>
      <c r="P146" s="25"/>
      <c r="Q146" s="134">
        <f>' Foglio_risposta_offerente'!Q61</f>
        <v>0</v>
      </c>
      <c r="R146" s="25"/>
      <c r="S146" s="134">
        <f>' Foglio_risposta_offerente'!S61</f>
        <v>0</v>
      </c>
      <c r="T146" s="25"/>
      <c r="U146" s="134">
        <f>' Foglio_risposta_offerente'!U61</f>
        <v>0</v>
      </c>
      <c r="V146" s="25"/>
      <c r="W146" s="134">
        <f>' Foglio_risposta_offerente'!W61</f>
        <v>0</v>
      </c>
      <c r="X146" s="42"/>
    </row>
    <row r="147" spans="2:24" s="10" customFormat="1" ht="14.25" outlineLevel="1" x14ac:dyDescent="0.2">
      <c r="B147" s="178"/>
      <c r="C147" s="264" t="s">
        <v>111</v>
      </c>
      <c r="D147" s="120" t="s">
        <v>354</v>
      </c>
      <c r="E147" s="134">
        <f>' Foglio_risposta_offerente'!E62</f>
        <v>0</v>
      </c>
      <c r="F147" s="25"/>
      <c r="G147" s="134">
        <f>' Foglio_risposta_offerente'!G62</f>
        <v>0</v>
      </c>
      <c r="H147" s="25"/>
      <c r="I147" s="134">
        <f>' Foglio_risposta_offerente'!I62</f>
        <v>0</v>
      </c>
      <c r="J147" s="25"/>
      <c r="K147" s="134">
        <f>' Foglio_risposta_offerente'!K62</f>
        <v>0</v>
      </c>
      <c r="L147" s="25"/>
      <c r="M147" s="134">
        <f>' Foglio_risposta_offerente'!M62</f>
        <v>0</v>
      </c>
      <c r="N147" s="25"/>
      <c r="O147" s="134">
        <f>' Foglio_risposta_offerente'!O62</f>
        <v>0</v>
      </c>
      <c r="P147" s="25"/>
      <c r="Q147" s="134">
        <f>' Foglio_risposta_offerente'!Q62</f>
        <v>0</v>
      </c>
      <c r="R147" s="25"/>
      <c r="S147" s="134">
        <f>' Foglio_risposta_offerente'!S62</f>
        <v>0</v>
      </c>
      <c r="T147" s="25"/>
      <c r="U147" s="134">
        <f>' Foglio_risposta_offerente'!U62</f>
        <v>0</v>
      </c>
      <c r="V147" s="25"/>
      <c r="W147" s="134">
        <f>' Foglio_risposta_offerente'!W62</f>
        <v>0</v>
      </c>
      <c r="X147" s="42"/>
    </row>
    <row r="148" spans="2:24" s="10" customFormat="1" ht="14.25" outlineLevel="1" x14ac:dyDescent="0.2">
      <c r="B148" s="178"/>
      <c r="C148" s="264" t="s">
        <v>112</v>
      </c>
      <c r="D148" s="120" t="str">
        <f>$E$12&amp;"/apparecchio di illuminazione"</f>
        <v>/apparecchio di illuminazione</v>
      </c>
      <c r="E148" s="134">
        <f>' Foglio_risposta_offerente'!E63</f>
        <v>0</v>
      </c>
      <c r="F148" s="25"/>
      <c r="G148" s="134">
        <f>' Foglio_risposta_offerente'!G63</f>
        <v>0</v>
      </c>
      <c r="H148" s="25"/>
      <c r="I148" s="134">
        <f>' Foglio_risposta_offerente'!I63</f>
        <v>0</v>
      </c>
      <c r="J148" s="25"/>
      <c r="K148" s="134">
        <f>' Foglio_risposta_offerente'!K63</f>
        <v>0</v>
      </c>
      <c r="L148" s="25"/>
      <c r="M148" s="134">
        <f>' Foglio_risposta_offerente'!M63</f>
        <v>0</v>
      </c>
      <c r="N148" s="25"/>
      <c r="O148" s="134">
        <f>' Foglio_risposta_offerente'!O63</f>
        <v>0</v>
      </c>
      <c r="P148" s="25"/>
      <c r="Q148" s="134">
        <f>' Foglio_risposta_offerente'!Q63</f>
        <v>0</v>
      </c>
      <c r="R148" s="25"/>
      <c r="S148" s="134">
        <f>' Foglio_risposta_offerente'!S63</f>
        <v>0</v>
      </c>
      <c r="T148" s="25"/>
      <c r="U148" s="134">
        <f>' Foglio_risposta_offerente'!U63</f>
        <v>0</v>
      </c>
      <c r="V148" s="25"/>
      <c r="W148" s="134">
        <f>' Foglio_risposta_offerente'!W63</f>
        <v>0</v>
      </c>
      <c r="X148" s="42"/>
    </row>
    <row r="149" spans="2:24" s="10" customFormat="1" ht="14.25" outlineLevel="1" x14ac:dyDescent="0.2">
      <c r="B149" s="178"/>
      <c r="C149" s="264" t="s">
        <v>113</v>
      </c>
      <c r="D149" s="120" t="str">
        <f>$E$12&amp;"/apparecchio di illuminazione"</f>
        <v>/apparecchio di illuminazione</v>
      </c>
      <c r="E149" s="134">
        <f>' Foglio_risposta_offerente'!E64</f>
        <v>0</v>
      </c>
      <c r="F149" s="25"/>
      <c r="G149" s="134">
        <f>' Foglio_risposta_offerente'!G64</f>
        <v>0</v>
      </c>
      <c r="H149" s="25"/>
      <c r="I149" s="134">
        <f>' Foglio_risposta_offerente'!I64</f>
        <v>0</v>
      </c>
      <c r="J149" s="25"/>
      <c r="K149" s="134">
        <f>' Foglio_risposta_offerente'!K64</f>
        <v>0</v>
      </c>
      <c r="L149" s="25"/>
      <c r="M149" s="134">
        <f>' Foglio_risposta_offerente'!M64</f>
        <v>0</v>
      </c>
      <c r="N149" s="25"/>
      <c r="O149" s="134">
        <f>' Foglio_risposta_offerente'!O64</f>
        <v>0</v>
      </c>
      <c r="P149" s="25"/>
      <c r="Q149" s="134">
        <f>' Foglio_risposta_offerente'!Q64</f>
        <v>0</v>
      </c>
      <c r="R149" s="25"/>
      <c r="S149" s="134">
        <f>' Foglio_risposta_offerente'!S64</f>
        <v>0</v>
      </c>
      <c r="T149" s="25"/>
      <c r="U149" s="134">
        <f>' Foglio_risposta_offerente'!U64</f>
        <v>0</v>
      </c>
      <c r="V149" s="25"/>
      <c r="W149" s="134">
        <f>' Foglio_risposta_offerente'!W64</f>
        <v>0</v>
      </c>
      <c r="X149" s="42"/>
    </row>
    <row r="150" spans="2:24" s="10" customFormat="1" ht="14.25" outlineLevel="1" x14ac:dyDescent="0.2">
      <c r="B150" s="178"/>
      <c r="C150" s="264" t="s">
        <v>114</v>
      </c>
      <c r="D150" s="120" t="s">
        <v>354</v>
      </c>
      <c r="E150" s="134">
        <f>' Foglio_risposta_offerente'!E65</f>
        <v>0</v>
      </c>
      <c r="F150" s="25"/>
      <c r="G150" s="134">
        <f>' Foglio_risposta_offerente'!G65</f>
        <v>0</v>
      </c>
      <c r="H150" s="25"/>
      <c r="I150" s="134">
        <f>' Foglio_risposta_offerente'!I65</f>
        <v>0</v>
      </c>
      <c r="J150" s="25"/>
      <c r="K150" s="134">
        <f>' Foglio_risposta_offerente'!K65</f>
        <v>0</v>
      </c>
      <c r="L150" s="25"/>
      <c r="M150" s="134">
        <f>' Foglio_risposta_offerente'!M65</f>
        <v>0</v>
      </c>
      <c r="N150" s="25"/>
      <c r="O150" s="134">
        <f>' Foglio_risposta_offerente'!O65</f>
        <v>0</v>
      </c>
      <c r="P150" s="25"/>
      <c r="Q150" s="134">
        <f>' Foglio_risposta_offerente'!Q65</f>
        <v>0</v>
      </c>
      <c r="R150" s="25"/>
      <c r="S150" s="134">
        <f>' Foglio_risposta_offerente'!S65</f>
        <v>0</v>
      </c>
      <c r="T150" s="25"/>
      <c r="U150" s="134">
        <f>' Foglio_risposta_offerente'!U65</f>
        <v>0</v>
      </c>
      <c r="V150" s="25"/>
      <c r="W150" s="134">
        <f>' Foglio_risposta_offerente'!W65</f>
        <v>0</v>
      </c>
      <c r="X150" s="42"/>
    </row>
    <row r="151" spans="2:24" s="10" customFormat="1" ht="14.25" outlineLevel="1" x14ac:dyDescent="0.2">
      <c r="B151" s="178"/>
      <c r="C151" s="264" t="s">
        <v>115</v>
      </c>
      <c r="D151" s="120" t="str">
        <f>$E$12&amp;"/apparecchio di illuminazione"</f>
        <v>/apparecchio di illuminazione</v>
      </c>
      <c r="E151" s="134">
        <f>' Foglio_risposta_offerente'!E66</f>
        <v>0</v>
      </c>
      <c r="F151" s="25"/>
      <c r="G151" s="134">
        <f>' Foglio_risposta_offerente'!G66</f>
        <v>0</v>
      </c>
      <c r="H151" s="25"/>
      <c r="I151" s="134">
        <f>' Foglio_risposta_offerente'!I66</f>
        <v>0</v>
      </c>
      <c r="J151" s="25"/>
      <c r="K151" s="134">
        <f>' Foglio_risposta_offerente'!K66</f>
        <v>0</v>
      </c>
      <c r="L151" s="25"/>
      <c r="M151" s="134">
        <f>' Foglio_risposta_offerente'!M66</f>
        <v>0</v>
      </c>
      <c r="N151" s="25"/>
      <c r="O151" s="134">
        <f>' Foglio_risposta_offerente'!O66</f>
        <v>0</v>
      </c>
      <c r="P151" s="25"/>
      <c r="Q151" s="134">
        <f>' Foglio_risposta_offerente'!Q66</f>
        <v>0</v>
      </c>
      <c r="R151" s="25"/>
      <c r="S151" s="134">
        <f>' Foglio_risposta_offerente'!S66</f>
        <v>0</v>
      </c>
      <c r="T151" s="25"/>
      <c r="U151" s="134">
        <f>' Foglio_risposta_offerente'!U66</f>
        <v>0</v>
      </c>
      <c r="V151" s="25"/>
      <c r="W151" s="134">
        <f>' Foglio_risposta_offerente'!W66</f>
        <v>0</v>
      </c>
      <c r="X151" s="42"/>
    </row>
    <row r="152" spans="2:24" s="10" customFormat="1" ht="14.25" outlineLevel="1" x14ac:dyDescent="0.2">
      <c r="B152" s="178"/>
      <c r="C152" s="264" t="s">
        <v>116</v>
      </c>
      <c r="D152" s="120" t="str">
        <f>$E$12&amp;"/apparecchio di illuminazione"</f>
        <v>/apparecchio di illuminazione</v>
      </c>
      <c r="E152" s="134">
        <f>' Foglio_risposta_offerente'!E67</f>
        <v>0</v>
      </c>
      <c r="F152" s="25"/>
      <c r="G152" s="134">
        <f>' Foglio_risposta_offerente'!G67</f>
        <v>0</v>
      </c>
      <c r="H152" s="25"/>
      <c r="I152" s="134">
        <f>' Foglio_risposta_offerente'!I67</f>
        <v>0</v>
      </c>
      <c r="J152" s="25"/>
      <c r="K152" s="134">
        <f>' Foglio_risposta_offerente'!K67</f>
        <v>0</v>
      </c>
      <c r="L152" s="25"/>
      <c r="M152" s="134">
        <f>' Foglio_risposta_offerente'!M67</f>
        <v>0</v>
      </c>
      <c r="N152" s="25"/>
      <c r="O152" s="134">
        <f>' Foglio_risposta_offerente'!O67</f>
        <v>0</v>
      </c>
      <c r="P152" s="25"/>
      <c r="Q152" s="134">
        <f>' Foglio_risposta_offerente'!Q67</f>
        <v>0</v>
      </c>
      <c r="R152" s="25"/>
      <c r="S152" s="134">
        <f>' Foglio_risposta_offerente'!S67</f>
        <v>0</v>
      </c>
      <c r="T152" s="25"/>
      <c r="U152" s="134">
        <f>' Foglio_risposta_offerente'!U67</f>
        <v>0</v>
      </c>
      <c r="V152" s="25"/>
      <c r="W152" s="134">
        <f>' Foglio_risposta_offerente'!W67</f>
        <v>0</v>
      </c>
      <c r="X152" s="42"/>
    </row>
    <row r="153" spans="2:24" s="10" customFormat="1" ht="14.25" outlineLevel="1" x14ac:dyDescent="0.2">
      <c r="B153" s="178"/>
      <c r="D153" s="120"/>
      <c r="E153" s="120"/>
      <c r="F153" s="120"/>
      <c r="G153" s="120"/>
      <c r="H153" s="120"/>
      <c r="I153" s="120"/>
      <c r="J153" s="120"/>
      <c r="K153" s="120"/>
      <c r="L153" s="120"/>
      <c r="M153" s="120"/>
      <c r="N153" s="120"/>
      <c r="O153" s="120"/>
      <c r="P153" s="120"/>
      <c r="Q153" s="120"/>
      <c r="R153" s="120"/>
      <c r="S153" s="120"/>
      <c r="T153" s="120"/>
      <c r="U153" s="120"/>
      <c r="V153" s="120"/>
      <c r="W153" s="120"/>
      <c r="X153" s="42"/>
    </row>
    <row r="154" spans="2:24" s="10" customFormat="1" ht="14.25" outlineLevel="1" x14ac:dyDescent="0.2">
      <c r="B154" s="178"/>
      <c r="C154" s="10" t="s">
        <v>119</v>
      </c>
      <c r="D154" s="120" t="s">
        <v>350</v>
      </c>
      <c r="E154" s="134">
        <f>' Foglio_risposta_offerente'!E75</f>
        <v>0</v>
      </c>
      <c r="F154" s="25"/>
      <c r="G154" s="134">
        <f>' Foglio_risposta_offerente'!G75</f>
        <v>0</v>
      </c>
      <c r="H154" s="25"/>
      <c r="I154" s="134">
        <f>' Foglio_risposta_offerente'!I75</f>
        <v>0</v>
      </c>
      <c r="J154" s="25"/>
      <c r="K154" s="134">
        <f>' Foglio_risposta_offerente'!K75</f>
        <v>0</v>
      </c>
      <c r="L154" s="25"/>
      <c r="M154" s="134">
        <f>' Foglio_risposta_offerente'!M75</f>
        <v>0</v>
      </c>
      <c r="N154" s="25"/>
      <c r="O154" s="134">
        <f>' Foglio_risposta_offerente'!O75</f>
        <v>0</v>
      </c>
      <c r="P154" s="25"/>
      <c r="Q154" s="134">
        <f>' Foglio_risposta_offerente'!Q75</f>
        <v>0</v>
      </c>
      <c r="R154" s="25"/>
      <c r="S154" s="134">
        <f>' Foglio_risposta_offerente'!S75</f>
        <v>0</v>
      </c>
      <c r="T154" s="25"/>
      <c r="U154" s="134">
        <f>' Foglio_risposta_offerente'!U75</f>
        <v>0</v>
      </c>
      <c r="V154" s="25"/>
      <c r="W154" s="134">
        <f>' Foglio_risposta_offerente'!W75</f>
        <v>0</v>
      </c>
      <c r="X154" s="42"/>
    </row>
    <row r="155" spans="2:24" s="10" customFormat="1" ht="14.25" outlineLevel="1" x14ac:dyDescent="0.2">
      <c r="B155" s="178"/>
      <c r="C155" s="264" t="s">
        <v>111</v>
      </c>
      <c r="D155" s="120" t="s">
        <v>354</v>
      </c>
      <c r="E155" s="134">
        <f>' Foglio_risposta_offerente'!E76</f>
        <v>0</v>
      </c>
      <c r="F155" s="25"/>
      <c r="G155" s="134">
        <f>' Foglio_risposta_offerente'!G76</f>
        <v>0</v>
      </c>
      <c r="H155" s="25"/>
      <c r="I155" s="134">
        <f>' Foglio_risposta_offerente'!I76</f>
        <v>0</v>
      </c>
      <c r="J155" s="25"/>
      <c r="K155" s="134">
        <f>' Foglio_risposta_offerente'!K76</f>
        <v>0</v>
      </c>
      <c r="L155" s="25"/>
      <c r="M155" s="134">
        <f>' Foglio_risposta_offerente'!M76</f>
        <v>0</v>
      </c>
      <c r="N155" s="25"/>
      <c r="O155" s="134">
        <f>' Foglio_risposta_offerente'!O76</f>
        <v>0</v>
      </c>
      <c r="P155" s="25"/>
      <c r="Q155" s="134">
        <f>' Foglio_risposta_offerente'!Q76</f>
        <v>0</v>
      </c>
      <c r="R155" s="25"/>
      <c r="S155" s="134">
        <f>' Foglio_risposta_offerente'!S76</f>
        <v>0</v>
      </c>
      <c r="T155" s="25"/>
      <c r="U155" s="134">
        <f>' Foglio_risposta_offerente'!U76</f>
        <v>0</v>
      </c>
      <c r="V155" s="25"/>
      <c r="W155" s="134">
        <f>' Foglio_risposta_offerente'!W76</f>
        <v>0</v>
      </c>
      <c r="X155" s="42"/>
    </row>
    <row r="156" spans="2:24" s="10" customFormat="1" ht="14.25" outlineLevel="1" x14ac:dyDescent="0.2">
      <c r="B156" s="178"/>
      <c r="C156" s="264" t="s">
        <v>112</v>
      </c>
      <c r="D156" s="120" t="str">
        <f>$E$12&amp;"/apparecchio di illuminazione"</f>
        <v>/apparecchio di illuminazione</v>
      </c>
      <c r="E156" s="134">
        <f>' Foglio_risposta_offerente'!E77</f>
        <v>0</v>
      </c>
      <c r="F156" s="25"/>
      <c r="G156" s="134">
        <f>' Foglio_risposta_offerente'!G77</f>
        <v>0</v>
      </c>
      <c r="H156" s="25"/>
      <c r="I156" s="134">
        <f>' Foglio_risposta_offerente'!I77</f>
        <v>0</v>
      </c>
      <c r="J156" s="25"/>
      <c r="K156" s="134">
        <f>' Foglio_risposta_offerente'!K77</f>
        <v>0</v>
      </c>
      <c r="L156" s="25"/>
      <c r="M156" s="134">
        <f>' Foglio_risposta_offerente'!M77</f>
        <v>0</v>
      </c>
      <c r="N156" s="25"/>
      <c r="O156" s="134">
        <f>' Foglio_risposta_offerente'!O77</f>
        <v>0</v>
      </c>
      <c r="P156" s="25"/>
      <c r="Q156" s="134">
        <f>' Foglio_risposta_offerente'!Q77</f>
        <v>0</v>
      </c>
      <c r="R156" s="25"/>
      <c r="S156" s="134">
        <f>' Foglio_risposta_offerente'!S77</f>
        <v>0</v>
      </c>
      <c r="T156" s="25"/>
      <c r="U156" s="134">
        <f>' Foglio_risposta_offerente'!U77</f>
        <v>0</v>
      </c>
      <c r="V156" s="25"/>
      <c r="W156" s="134">
        <f>' Foglio_risposta_offerente'!W77</f>
        <v>0</v>
      </c>
      <c r="X156" s="42"/>
    </row>
    <row r="157" spans="2:24" s="10" customFormat="1" ht="14.25" outlineLevel="1" x14ac:dyDescent="0.2">
      <c r="B157" s="178"/>
      <c r="C157" s="264" t="s">
        <v>113</v>
      </c>
      <c r="D157" s="120" t="str">
        <f>$E$12&amp;"/apparecchio di illuminazione"</f>
        <v>/apparecchio di illuminazione</v>
      </c>
      <c r="E157" s="134">
        <f>' Foglio_risposta_offerente'!E78</f>
        <v>0</v>
      </c>
      <c r="F157" s="25"/>
      <c r="G157" s="134">
        <f>' Foglio_risposta_offerente'!G78</f>
        <v>0</v>
      </c>
      <c r="H157" s="25"/>
      <c r="I157" s="134">
        <f>' Foglio_risposta_offerente'!I78</f>
        <v>0</v>
      </c>
      <c r="J157" s="25"/>
      <c r="K157" s="134">
        <f>' Foglio_risposta_offerente'!K78</f>
        <v>0</v>
      </c>
      <c r="L157" s="25"/>
      <c r="M157" s="134">
        <f>' Foglio_risposta_offerente'!M78</f>
        <v>0</v>
      </c>
      <c r="N157" s="25"/>
      <c r="O157" s="134">
        <f>' Foglio_risposta_offerente'!O78</f>
        <v>0</v>
      </c>
      <c r="P157" s="25"/>
      <c r="Q157" s="134">
        <f>' Foglio_risposta_offerente'!Q78</f>
        <v>0</v>
      </c>
      <c r="R157" s="25"/>
      <c r="S157" s="134">
        <f>' Foglio_risposta_offerente'!S78</f>
        <v>0</v>
      </c>
      <c r="T157" s="25"/>
      <c r="U157" s="134">
        <f>' Foglio_risposta_offerente'!U78</f>
        <v>0</v>
      </c>
      <c r="V157" s="25"/>
      <c r="W157" s="134">
        <f>' Foglio_risposta_offerente'!W78</f>
        <v>0</v>
      </c>
      <c r="X157" s="42"/>
    </row>
    <row r="158" spans="2:24" s="10" customFormat="1" ht="14.25" outlineLevel="1" x14ac:dyDescent="0.2">
      <c r="B158" s="178"/>
      <c r="C158" s="264" t="s">
        <v>114</v>
      </c>
      <c r="D158" s="120" t="s">
        <v>354</v>
      </c>
      <c r="E158" s="134">
        <f>' Foglio_risposta_offerente'!E79</f>
        <v>0</v>
      </c>
      <c r="F158" s="25"/>
      <c r="G158" s="134">
        <f>' Foglio_risposta_offerente'!G79</f>
        <v>0</v>
      </c>
      <c r="H158" s="25"/>
      <c r="I158" s="134">
        <f>' Foglio_risposta_offerente'!I79</f>
        <v>0</v>
      </c>
      <c r="J158" s="25"/>
      <c r="K158" s="134">
        <f>' Foglio_risposta_offerente'!K79</f>
        <v>0</v>
      </c>
      <c r="L158" s="25"/>
      <c r="M158" s="134">
        <f>' Foglio_risposta_offerente'!M79</f>
        <v>0</v>
      </c>
      <c r="N158" s="25"/>
      <c r="O158" s="134">
        <f>' Foglio_risposta_offerente'!O79</f>
        <v>0</v>
      </c>
      <c r="P158" s="25"/>
      <c r="Q158" s="134">
        <f>' Foglio_risposta_offerente'!Q79</f>
        <v>0</v>
      </c>
      <c r="R158" s="25"/>
      <c r="S158" s="134">
        <f>' Foglio_risposta_offerente'!S79</f>
        <v>0</v>
      </c>
      <c r="T158" s="25"/>
      <c r="U158" s="134">
        <f>' Foglio_risposta_offerente'!U79</f>
        <v>0</v>
      </c>
      <c r="V158" s="25"/>
      <c r="W158" s="134">
        <f>' Foglio_risposta_offerente'!W79</f>
        <v>0</v>
      </c>
      <c r="X158" s="42"/>
    </row>
    <row r="159" spans="2:24" s="10" customFormat="1" ht="14.25" outlineLevel="1" x14ac:dyDescent="0.2">
      <c r="B159" s="178"/>
      <c r="C159" s="264" t="s">
        <v>115</v>
      </c>
      <c r="D159" s="120" t="str">
        <f>$E$12&amp;"/apparecchio di illuminazione"</f>
        <v>/apparecchio di illuminazione</v>
      </c>
      <c r="E159" s="134">
        <f>' Foglio_risposta_offerente'!E80</f>
        <v>0</v>
      </c>
      <c r="F159" s="25"/>
      <c r="G159" s="134">
        <f>' Foglio_risposta_offerente'!G80</f>
        <v>0</v>
      </c>
      <c r="H159" s="25"/>
      <c r="I159" s="134">
        <f>' Foglio_risposta_offerente'!I80</f>
        <v>0</v>
      </c>
      <c r="J159" s="25"/>
      <c r="K159" s="134">
        <f>' Foglio_risposta_offerente'!K80</f>
        <v>0</v>
      </c>
      <c r="L159" s="25"/>
      <c r="M159" s="134">
        <f>' Foglio_risposta_offerente'!M80</f>
        <v>0</v>
      </c>
      <c r="N159" s="25"/>
      <c r="O159" s="134">
        <f>' Foglio_risposta_offerente'!O80</f>
        <v>0</v>
      </c>
      <c r="P159" s="25"/>
      <c r="Q159" s="134">
        <f>' Foglio_risposta_offerente'!Q80</f>
        <v>0</v>
      </c>
      <c r="R159" s="25"/>
      <c r="S159" s="134">
        <f>' Foglio_risposta_offerente'!S80</f>
        <v>0</v>
      </c>
      <c r="T159" s="25"/>
      <c r="U159" s="134">
        <f>' Foglio_risposta_offerente'!U80</f>
        <v>0</v>
      </c>
      <c r="V159" s="25"/>
      <c r="W159" s="134">
        <f>' Foglio_risposta_offerente'!W80</f>
        <v>0</v>
      </c>
      <c r="X159" s="42"/>
    </row>
    <row r="160" spans="2:24" s="10" customFormat="1" ht="14.25" outlineLevel="1" x14ac:dyDescent="0.2">
      <c r="B160" s="178"/>
      <c r="C160" s="264" t="s">
        <v>116</v>
      </c>
      <c r="D160" s="120" t="str">
        <f>$E$12&amp;"/apparecchio di illuminazione"</f>
        <v>/apparecchio di illuminazione</v>
      </c>
      <c r="E160" s="134">
        <f>' Foglio_risposta_offerente'!E81</f>
        <v>0</v>
      </c>
      <c r="F160" s="25"/>
      <c r="G160" s="134">
        <f>' Foglio_risposta_offerente'!G81</f>
        <v>0</v>
      </c>
      <c r="H160" s="25"/>
      <c r="I160" s="134">
        <f>' Foglio_risposta_offerente'!I81</f>
        <v>0</v>
      </c>
      <c r="J160" s="25"/>
      <c r="K160" s="134">
        <f>' Foglio_risposta_offerente'!K81</f>
        <v>0</v>
      </c>
      <c r="L160" s="25"/>
      <c r="M160" s="134">
        <f>' Foglio_risposta_offerente'!M81</f>
        <v>0</v>
      </c>
      <c r="N160" s="25"/>
      <c r="O160" s="134">
        <f>' Foglio_risposta_offerente'!O81</f>
        <v>0</v>
      </c>
      <c r="P160" s="25"/>
      <c r="Q160" s="134">
        <f>' Foglio_risposta_offerente'!Q81</f>
        <v>0</v>
      </c>
      <c r="R160" s="25"/>
      <c r="S160" s="134">
        <f>' Foglio_risposta_offerente'!S81</f>
        <v>0</v>
      </c>
      <c r="T160" s="25"/>
      <c r="U160" s="134">
        <f>' Foglio_risposta_offerente'!U81</f>
        <v>0</v>
      </c>
      <c r="V160" s="25"/>
      <c r="W160" s="134">
        <f>' Foglio_risposta_offerente'!W81</f>
        <v>0</v>
      </c>
      <c r="X160" s="42"/>
    </row>
    <row r="161" spans="2:26" s="10" customFormat="1" ht="14.25" outlineLevel="1" x14ac:dyDescent="0.2">
      <c r="B161" s="178"/>
      <c r="D161" s="120"/>
      <c r="E161" s="120"/>
      <c r="F161" s="120"/>
      <c r="G161" s="120"/>
      <c r="H161" s="120"/>
      <c r="I161" s="120"/>
      <c r="J161" s="120"/>
      <c r="K161" s="120"/>
      <c r="L161" s="120"/>
      <c r="M161" s="120"/>
      <c r="N161" s="120"/>
      <c r="O161" s="120"/>
      <c r="P161" s="120"/>
      <c r="Q161" s="120"/>
      <c r="R161" s="120"/>
      <c r="S161" s="120"/>
      <c r="T161" s="120"/>
      <c r="U161" s="120"/>
      <c r="V161" s="120"/>
      <c r="W161" s="120"/>
      <c r="X161" s="42"/>
    </row>
    <row r="162" spans="2:26" s="10" customFormat="1" ht="14.25" outlineLevel="1" x14ac:dyDescent="0.2">
      <c r="B162" s="178"/>
      <c r="C162" s="10" t="s">
        <v>120</v>
      </c>
      <c r="D162" s="120" t="s">
        <v>350</v>
      </c>
      <c r="E162" s="134">
        <f>' Foglio_risposta_offerente'!E89</f>
        <v>0</v>
      </c>
      <c r="F162" s="25"/>
      <c r="G162" s="134">
        <f>' Foglio_risposta_offerente'!G89</f>
        <v>0</v>
      </c>
      <c r="H162" s="25"/>
      <c r="I162" s="134">
        <f>' Foglio_risposta_offerente'!I89</f>
        <v>0</v>
      </c>
      <c r="J162" s="25"/>
      <c r="K162" s="134">
        <f>' Foglio_risposta_offerente'!K89</f>
        <v>0</v>
      </c>
      <c r="L162" s="25"/>
      <c r="M162" s="134">
        <f>' Foglio_risposta_offerente'!M89</f>
        <v>0</v>
      </c>
      <c r="N162" s="25"/>
      <c r="O162" s="134">
        <f>' Foglio_risposta_offerente'!O89</f>
        <v>0</v>
      </c>
      <c r="P162" s="25"/>
      <c r="Q162" s="134">
        <f>' Foglio_risposta_offerente'!Q89</f>
        <v>0</v>
      </c>
      <c r="R162" s="25"/>
      <c r="S162" s="134">
        <f>' Foglio_risposta_offerente'!S89</f>
        <v>0</v>
      </c>
      <c r="T162" s="25"/>
      <c r="U162" s="134">
        <f>' Foglio_risposta_offerente'!U89</f>
        <v>0</v>
      </c>
      <c r="V162" s="25"/>
      <c r="W162" s="134">
        <f>' Foglio_risposta_offerente'!W89</f>
        <v>0</v>
      </c>
      <c r="X162" s="42"/>
    </row>
    <row r="163" spans="2:26" s="10" customFormat="1" ht="14.25" outlineLevel="1" x14ac:dyDescent="0.2">
      <c r="B163" s="178"/>
      <c r="C163" s="264" t="s">
        <v>111</v>
      </c>
      <c r="D163" s="120" t="s">
        <v>354</v>
      </c>
      <c r="E163" s="134">
        <f>' Foglio_risposta_offerente'!E90</f>
        <v>0</v>
      </c>
      <c r="F163" s="25"/>
      <c r="G163" s="134">
        <f>' Foglio_risposta_offerente'!G90</f>
        <v>0</v>
      </c>
      <c r="H163" s="25"/>
      <c r="I163" s="134">
        <f>' Foglio_risposta_offerente'!I90</f>
        <v>0</v>
      </c>
      <c r="J163" s="25"/>
      <c r="K163" s="134">
        <f>' Foglio_risposta_offerente'!K90</f>
        <v>0</v>
      </c>
      <c r="L163" s="25"/>
      <c r="M163" s="134">
        <f>' Foglio_risposta_offerente'!M90</f>
        <v>0</v>
      </c>
      <c r="N163" s="25"/>
      <c r="O163" s="134">
        <f>' Foglio_risposta_offerente'!O90</f>
        <v>0</v>
      </c>
      <c r="P163" s="25"/>
      <c r="Q163" s="134">
        <f>' Foglio_risposta_offerente'!Q90</f>
        <v>0</v>
      </c>
      <c r="R163" s="25"/>
      <c r="S163" s="134">
        <f>' Foglio_risposta_offerente'!S90</f>
        <v>0</v>
      </c>
      <c r="T163" s="25"/>
      <c r="U163" s="134">
        <f>' Foglio_risposta_offerente'!U90</f>
        <v>0</v>
      </c>
      <c r="V163" s="25"/>
      <c r="W163" s="134">
        <f>' Foglio_risposta_offerente'!W90</f>
        <v>0</v>
      </c>
      <c r="X163" s="42"/>
    </row>
    <row r="164" spans="2:26" s="10" customFormat="1" ht="14.25" outlineLevel="1" x14ac:dyDescent="0.2">
      <c r="B164" s="178"/>
      <c r="C164" s="264" t="s">
        <v>112</v>
      </c>
      <c r="D164" s="120" t="str">
        <f>$E$12&amp;"/apparecchio di illuminazione"</f>
        <v>/apparecchio di illuminazione</v>
      </c>
      <c r="E164" s="134">
        <f>' Foglio_risposta_offerente'!E91</f>
        <v>0</v>
      </c>
      <c r="F164" s="25"/>
      <c r="G164" s="134">
        <f>' Foglio_risposta_offerente'!G91</f>
        <v>0</v>
      </c>
      <c r="H164" s="25"/>
      <c r="I164" s="134">
        <f>' Foglio_risposta_offerente'!I91</f>
        <v>0</v>
      </c>
      <c r="J164" s="25"/>
      <c r="K164" s="134">
        <f>' Foglio_risposta_offerente'!K91</f>
        <v>0</v>
      </c>
      <c r="L164" s="25"/>
      <c r="M164" s="134">
        <f>' Foglio_risposta_offerente'!M91</f>
        <v>0</v>
      </c>
      <c r="N164" s="25"/>
      <c r="O164" s="134">
        <f>' Foglio_risposta_offerente'!O91</f>
        <v>0</v>
      </c>
      <c r="P164" s="25"/>
      <c r="Q164" s="134">
        <f>' Foglio_risposta_offerente'!Q91</f>
        <v>0</v>
      </c>
      <c r="R164" s="25"/>
      <c r="S164" s="134">
        <f>' Foglio_risposta_offerente'!S91</f>
        <v>0</v>
      </c>
      <c r="T164" s="25"/>
      <c r="U164" s="134">
        <f>' Foglio_risposta_offerente'!U91</f>
        <v>0</v>
      </c>
      <c r="V164" s="25"/>
      <c r="W164" s="134">
        <f>' Foglio_risposta_offerente'!W91</f>
        <v>0</v>
      </c>
      <c r="X164" s="42"/>
    </row>
    <row r="165" spans="2:26" s="10" customFormat="1" ht="14.25" outlineLevel="1" x14ac:dyDescent="0.2">
      <c r="B165" s="178"/>
      <c r="C165" s="264" t="s">
        <v>113</v>
      </c>
      <c r="D165" s="120" t="str">
        <f>$E$12&amp;"/apparecchio di illuminazione"</f>
        <v>/apparecchio di illuminazione</v>
      </c>
      <c r="E165" s="134">
        <f>' Foglio_risposta_offerente'!E92</f>
        <v>0</v>
      </c>
      <c r="F165" s="25"/>
      <c r="G165" s="134">
        <f>' Foglio_risposta_offerente'!G92</f>
        <v>0</v>
      </c>
      <c r="H165" s="25"/>
      <c r="I165" s="134">
        <f>' Foglio_risposta_offerente'!I92</f>
        <v>0</v>
      </c>
      <c r="J165" s="25"/>
      <c r="K165" s="134">
        <f>' Foglio_risposta_offerente'!K92</f>
        <v>0</v>
      </c>
      <c r="L165" s="25"/>
      <c r="M165" s="134">
        <f>' Foglio_risposta_offerente'!M92</f>
        <v>0</v>
      </c>
      <c r="N165" s="25"/>
      <c r="O165" s="134">
        <f>' Foglio_risposta_offerente'!O92</f>
        <v>0</v>
      </c>
      <c r="P165" s="25"/>
      <c r="Q165" s="134">
        <f>' Foglio_risposta_offerente'!Q92</f>
        <v>0</v>
      </c>
      <c r="R165" s="25"/>
      <c r="S165" s="134">
        <f>' Foglio_risposta_offerente'!S92</f>
        <v>0</v>
      </c>
      <c r="T165" s="25"/>
      <c r="U165" s="134">
        <f>' Foglio_risposta_offerente'!U92</f>
        <v>0</v>
      </c>
      <c r="V165" s="25"/>
      <c r="W165" s="134">
        <f>' Foglio_risposta_offerente'!W92</f>
        <v>0</v>
      </c>
      <c r="X165" s="42"/>
    </row>
    <row r="166" spans="2:26" s="10" customFormat="1" ht="14.25" outlineLevel="1" x14ac:dyDescent="0.2">
      <c r="B166" s="178"/>
      <c r="C166" s="264" t="s">
        <v>114</v>
      </c>
      <c r="D166" s="120" t="s">
        <v>354</v>
      </c>
      <c r="E166" s="134">
        <f>' Foglio_risposta_offerente'!E93</f>
        <v>0</v>
      </c>
      <c r="F166" s="25"/>
      <c r="G166" s="134">
        <f>' Foglio_risposta_offerente'!G93</f>
        <v>0</v>
      </c>
      <c r="H166" s="25"/>
      <c r="I166" s="134">
        <f>' Foglio_risposta_offerente'!I93</f>
        <v>0</v>
      </c>
      <c r="J166" s="25"/>
      <c r="K166" s="134">
        <f>' Foglio_risposta_offerente'!K93</f>
        <v>0</v>
      </c>
      <c r="L166" s="25"/>
      <c r="M166" s="134">
        <f>' Foglio_risposta_offerente'!M93</f>
        <v>0</v>
      </c>
      <c r="N166" s="25"/>
      <c r="O166" s="134">
        <f>' Foglio_risposta_offerente'!O93</f>
        <v>0</v>
      </c>
      <c r="P166" s="25"/>
      <c r="Q166" s="134">
        <f>' Foglio_risposta_offerente'!Q93</f>
        <v>0</v>
      </c>
      <c r="R166" s="25"/>
      <c r="S166" s="134">
        <f>' Foglio_risposta_offerente'!S93</f>
        <v>0</v>
      </c>
      <c r="T166" s="25"/>
      <c r="U166" s="134">
        <f>' Foglio_risposta_offerente'!U93</f>
        <v>0</v>
      </c>
      <c r="V166" s="25"/>
      <c r="W166" s="134">
        <f>' Foglio_risposta_offerente'!W93</f>
        <v>0</v>
      </c>
      <c r="X166" s="42"/>
    </row>
    <row r="167" spans="2:26" s="10" customFormat="1" ht="14.25" outlineLevel="1" x14ac:dyDescent="0.2">
      <c r="B167" s="178"/>
      <c r="C167" s="264" t="s">
        <v>115</v>
      </c>
      <c r="D167" s="120" t="str">
        <f>$E$12&amp;"/apparecchio di illuminazione"</f>
        <v>/apparecchio di illuminazione</v>
      </c>
      <c r="E167" s="134">
        <f>' Foglio_risposta_offerente'!E94</f>
        <v>0</v>
      </c>
      <c r="F167" s="25"/>
      <c r="G167" s="134">
        <f>' Foglio_risposta_offerente'!G94</f>
        <v>0</v>
      </c>
      <c r="H167" s="25"/>
      <c r="I167" s="134">
        <f>' Foglio_risposta_offerente'!I94</f>
        <v>0</v>
      </c>
      <c r="J167" s="25"/>
      <c r="K167" s="134">
        <f>' Foglio_risposta_offerente'!K94</f>
        <v>0</v>
      </c>
      <c r="L167" s="25"/>
      <c r="M167" s="134">
        <f>' Foglio_risposta_offerente'!M94</f>
        <v>0</v>
      </c>
      <c r="N167" s="25"/>
      <c r="O167" s="134">
        <f>' Foglio_risposta_offerente'!O94</f>
        <v>0</v>
      </c>
      <c r="P167" s="25"/>
      <c r="Q167" s="134">
        <f>' Foglio_risposta_offerente'!Q94</f>
        <v>0</v>
      </c>
      <c r="R167" s="25"/>
      <c r="S167" s="134">
        <f>' Foglio_risposta_offerente'!S94</f>
        <v>0</v>
      </c>
      <c r="T167" s="25"/>
      <c r="U167" s="134">
        <f>' Foglio_risposta_offerente'!U94</f>
        <v>0</v>
      </c>
      <c r="V167" s="25"/>
      <c r="W167" s="134">
        <f>' Foglio_risposta_offerente'!W94</f>
        <v>0</v>
      </c>
      <c r="X167" s="42"/>
    </row>
    <row r="168" spans="2:26" s="10" customFormat="1" ht="14.25" outlineLevel="1" x14ac:dyDescent="0.2">
      <c r="B168" s="178"/>
      <c r="C168" s="264" t="s">
        <v>116</v>
      </c>
      <c r="D168" s="120" t="str">
        <f>$E$12&amp;"/apparecchio di illuminazione"</f>
        <v>/apparecchio di illuminazione</v>
      </c>
      <c r="E168" s="134">
        <f>' Foglio_risposta_offerente'!E95</f>
        <v>0</v>
      </c>
      <c r="F168" s="25"/>
      <c r="G168" s="134">
        <f>' Foglio_risposta_offerente'!G95</f>
        <v>0</v>
      </c>
      <c r="H168" s="25"/>
      <c r="I168" s="134">
        <f>' Foglio_risposta_offerente'!I95</f>
        <v>0</v>
      </c>
      <c r="J168" s="25"/>
      <c r="K168" s="134">
        <f>' Foglio_risposta_offerente'!K95</f>
        <v>0</v>
      </c>
      <c r="L168" s="25"/>
      <c r="M168" s="134">
        <f>' Foglio_risposta_offerente'!M95</f>
        <v>0</v>
      </c>
      <c r="N168" s="25"/>
      <c r="O168" s="134">
        <f>' Foglio_risposta_offerente'!O95</f>
        <v>0</v>
      </c>
      <c r="P168" s="25"/>
      <c r="Q168" s="134">
        <f>' Foglio_risposta_offerente'!Q95</f>
        <v>0</v>
      </c>
      <c r="R168" s="25"/>
      <c r="S168" s="134">
        <f>' Foglio_risposta_offerente'!S95</f>
        <v>0</v>
      </c>
      <c r="T168" s="25"/>
      <c r="U168" s="134">
        <f>' Foglio_risposta_offerente'!U95</f>
        <v>0</v>
      </c>
      <c r="V168" s="25"/>
      <c r="W168" s="134">
        <f>' Foglio_risposta_offerente'!W95</f>
        <v>0</v>
      </c>
      <c r="X168" s="42"/>
    </row>
    <row r="169" spans="2:26" s="10" customFormat="1" ht="14.25" outlineLevel="1" x14ac:dyDescent="0.2">
      <c r="B169" s="178"/>
      <c r="C169" s="11"/>
      <c r="D169" s="120"/>
      <c r="E169" s="120"/>
      <c r="F169" s="120"/>
      <c r="G169" s="120"/>
      <c r="H169" s="25"/>
      <c r="I169" s="120"/>
      <c r="J169" s="25"/>
      <c r="K169" s="120"/>
      <c r="L169" s="25"/>
      <c r="M169" s="120"/>
      <c r="N169" s="25"/>
      <c r="O169" s="120"/>
      <c r="P169" s="25"/>
      <c r="Q169" s="120"/>
      <c r="R169" s="25"/>
      <c r="S169" s="120"/>
      <c r="T169" s="25"/>
      <c r="U169" s="120"/>
      <c r="V169" s="25"/>
      <c r="W169" s="120"/>
      <c r="X169" s="42"/>
    </row>
    <row r="170" spans="2:26" s="10" customFormat="1" ht="14.25" outlineLevel="1" x14ac:dyDescent="0.2">
      <c r="B170" s="178"/>
      <c r="C170" s="10" t="s">
        <v>121</v>
      </c>
      <c r="D170" s="120" t="str">
        <f>$E$12&amp;"/anno.palo"</f>
        <v>/anno.palo</v>
      </c>
      <c r="E170" s="134">
        <f>' Foglio_risposta_offerente'!E103</f>
        <v>0</v>
      </c>
      <c r="F170" s="25"/>
      <c r="G170" s="134">
        <f>' Foglio_risposta_offerente'!G103</f>
        <v>0</v>
      </c>
      <c r="H170" s="25"/>
      <c r="I170" s="134">
        <f>' Foglio_risposta_offerente'!I103</f>
        <v>0</v>
      </c>
      <c r="J170" s="25"/>
      <c r="K170" s="134">
        <f>' Foglio_risposta_offerente'!K103</f>
        <v>0</v>
      </c>
      <c r="L170" s="25"/>
      <c r="M170" s="134">
        <f>' Foglio_risposta_offerente'!M103</f>
        <v>0</v>
      </c>
      <c r="N170" s="25"/>
      <c r="O170" s="134">
        <f>' Foglio_risposta_offerente'!O103</f>
        <v>0</v>
      </c>
      <c r="P170" s="25"/>
      <c r="Q170" s="134">
        <f>' Foglio_risposta_offerente'!Q103</f>
        <v>0</v>
      </c>
      <c r="R170" s="25"/>
      <c r="S170" s="134">
        <f>' Foglio_risposta_offerente'!S103</f>
        <v>0</v>
      </c>
      <c r="T170" s="25"/>
      <c r="U170" s="134">
        <f>' Foglio_risposta_offerente'!U103</f>
        <v>0</v>
      </c>
      <c r="V170" s="25"/>
      <c r="W170" s="134">
        <f>' Foglio_risposta_offerente'!W103</f>
        <v>0</v>
      </c>
      <c r="X170" s="42"/>
    </row>
    <row r="171" spans="2:26" s="10" customFormat="1" ht="14.25" outlineLevel="1" x14ac:dyDescent="0.2">
      <c r="B171" s="179"/>
      <c r="C171" s="162"/>
      <c r="D171" s="48"/>
      <c r="E171" s="49"/>
      <c r="F171" s="49"/>
      <c r="G171" s="49"/>
      <c r="H171" s="49"/>
      <c r="I171" s="49"/>
      <c r="J171" s="49"/>
      <c r="K171" s="49"/>
      <c r="L171" s="49"/>
      <c r="M171" s="49"/>
      <c r="N171" s="49"/>
      <c r="O171" s="49"/>
      <c r="P171" s="49"/>
      <c r="Q171" s="49"/>
      <c r="R171" s="49"/>
      <c r="S171" s="49"/>
      <c r="T171" s="49"/>
      <c r="U171" s="49"/>
      <c r="V171" s="49"/>
      <c r="W171" s="49"/>
      <c r="X171" s="50"/>
    </row>
    <row r="172" spans="2:26" s="10" customFormat="1" ht="14.25" x14ac:dyDescent="0.2">
      <c r="B172" s="79"/>
      <c r="C172" s="11"/>
      <c r="D172" s="17"/>
      <c r="E172" s="12"/>
      <c r="F172" s="12"/>
      <c r="G172" s="12"/>
      <c r="H172" s="12"/>
      <c r="I172" s="12"/>
      <c r="J172" s="12"/>
      <c r="K172" s="12"/>
      <c r="L172" s="12"/>
      <c r="M172" s="12"/>
      <c r="N172" s="12"/>
      <c r="O172" s="12"/>
      <c r="P172" s="12"/>
      <c r="Q172" s="12"/>
      <c r="R172" s="12"/>
      <c r="S172" s="12"/>
      <c r="T172" s="12"/>
      <c r="U172" s="12"/>
      <c r="V172" s="12"/>
      <c r="W172" s="12"/>
    </row>
    <row r="173" spans="2:26" s="10" customFormat="1" ht="23.1" customHeight="1" x14ac:dyDescent="0.2">
      <c r="B173" s="51" t="s">
        <v>122</v>
      </c>
      <c r="C173" s="51"/>
      <c r="D173" s="52"/>
      <c r="E173" s="53"/>
      <c r="F173" s="53"/>
      <c r="G173" s="53"/>
      <c r="H173" s="53"/>
      <c r="I173" s="53"/>
      <c r="J173" s="53"/>
      <c r="K173" s="53"/>
      <c r="L173" s="53"/>
      <c r="M173" s="53"/>
      <c r="N173" s="53"/>
      <c r="O173" s="53"/>
      <c r="P173" s="53"/>
      <c r="Q173" s="53"/>
      <c r="R173" s="53"/>
      <c r="S173" s="53"/>
      <c r="T173" s="53"/>
      <c r="U173" s="53"/>
      <c r="V173" s="53"/>
      <c r="W173" s="53"/>
      <c r="X173" s="54"/>
    </row>
    <row r="174" spans="2:26" s="10" customFormat="1" ht="14.25" outlineLevel="1" x14ac:dyDescent="0.2">
      <c r="B174" s="180"/>
      <c r="C174" s="11"/>
      <c r="D174" s="17"/>
      <c r="E174" s="18"/>
      <c r="F174" s="18"/>
      <c r="G174" s="18"/>
      <c r="H174" s="18"/>
      <c r="I174" s="18"/>
      <c r="J174" s="18"/>
      <c r="K174" s="18"/>
      <c r="L174" s="18"/>
      <c r="M174" s="18"/>
      <c r="N174" s="18"/>
      <c r="O174" s="18"/>
      <c r="P174" s="18"/>
      <c r="Q174" s="18"/>
      <c r="R174" s="18"/>
      <c r="S174" s="18"/>
      <c r="T174" s="18"/>
      <c r="U174" s="18"/>
      <c r="V174" s="18"/>
      <c r="W174" s="18"/>
      <c r="X174" s="55"/>
    </row>
    <row r="175" spans="2:26" s="10" customFormat="1" ht="15" outlineLevel="1" x14ac:dyDescent="0.2">
      <c r="B175" s="181"/>
      <c r="C175" s="265" t="s">
        <v>123</v>
      </c>
      <c r="D175" s="17" t="str">
        <f t="shared" ref="D175:D179" si="0">$E$12</f>
        <v/>
      </c>
      <c r="E175" s="56">
        <f>IF(E8&gt;0,(E79*(E80+E81)+E83*(E84+E85)+E87*(E88+E89)+E91*(E92+E93)+E95*(E96+E97)+E99+E100+E102)*E8,(E79*(E80+E81)+E83*(E84+E85)+E87*(E88+E89)+E91*(E92+E93)+E95*(E96+E97)+E99+E100+E102)*E75+(E76+E77)*E75)</f>
        <v>0</v>
      </c>
      <c r="F175" s="18"/>
      <c r="G175" s="56">
        <f>IF(G8&gt;0,(G79*(G80+G81)+G83*(G84+G85)+G87*(G88+G89)+G91*(G92+G93)+G95*(G96+G97)+G99+G100+G102)*G8,(G79*(G80+G81)+G83*(G84+G85)+G87*(G88+G89)+G91*(G92+G93)+G95*(G96+G97)+G99+G100+G102)*G75+(G76+G77)*G75)</f>
        <v>0</v>
      </c>
      <c r="H175" s="18"/>
      <c r="I175" s="56">
        <f>IF(I8&gt;0,(I79*(I80+I81)+I83*(I84+I85)+I87*(I88+I89)+I91*(I92+I93)+I95*(I96+I97)+I99+I100+I102)*I8,(I79*(I80+I81)+I83*(I84+I85)+I87*(I88+I89)+I91*(I92+I93)+I95*(I96+I97)+I99+I100+I102)*I75+(I76+I77)*I75)</f>
        <v>0</v>
      </c>
      <c r="J175" s="18"/>
      <c r="K175" s="56">
        <f>IF(K8&gt;0,(K79*(K80+K81)+K83*(K84+K85)+K87*(K88+K89)+K91*(K92+K93)+K95*(K96+K97)+K99+K100+K102)*K8,(K79*(K80+K81)+K83*(K84+K85)+K87*(K88+K89)+K91*(K92+K93)+K95*(K96+K97)+K99+K100+K102)*K75+(K76+K77)*K75)</f>
        <v>0</v>
      </c>
      <c r="L175" s="18"/>
      <c r="M175" s="56">
        <f>IF(M8&gt;0,(M79*(M80+M81)+M83*(M84+M85)+M87*(M88+M89)+M91*(M92+M93)+M95*(M96+M97)+M99+M100+M102)*M8,(M79*(M80+M81)+M83*(M84+M85)+M87*(M88+M89)+M91*(M92+M93)+M95*(M96+M97)+M99+M100+M102)*M75+(M76+M77)*M75)</f>
        <v>0</v>
      </c>
      <c r="N175" s="18"/>
      <c r="O175" s="56">
        <f>IF(O8&gt;0,(O79*(O80+O81)+O83*(O84+O85)+O87*(O88+O89)+O91*(O92+O93)+O95*(O96+O97)+O99+O100+O102)*O8,(O79*(O80+O81)+O83*(O84+O85)+O87*(O88+O89)+O91*(O92+O93)+O95*(O96+O97)+O99+O100+O102)*O75+(O76+O77)*O75)</f>
        <v>0</v>
      </c>
      <c r="P175" s="18"/>
      <c r="Q175" s="56">
        <f>IF(Q8&gt;0,(Q79*(Q80+Q81)+Q83*(Q84+Q85)+Q87*(Q88+Q89)+Q91*(Q92+Q93)+Q95*(Q96+Q97)+Q99+Q100+Q102)*Q8,(Q79*(Q80+Q81)+Q83*(Q84+Q85)+Q87*(Q88+Q89)+Q91*(Q92+Q93)+Q95*(Q96+Q97)+Q99+Q100+Q102)*Q75+(Q76+Q77)*Q75)</f>
        <v>0</v>
      </c>
      <c r="R175" s="18"/>
      <c r="S175" s="56">
        <f>IF(S8&gt;0,(S79*(S80+S81)+S83*(S84+S85)+S87*(S88+S89)+S91*(S92+S93)+S95*(S96+S97)+S99+S100+S102)*S8,(S79*(S80+S81)+S83*(S84+S85)+S87*(S88+S89)+S91*(S92+S93)+S95*(S96+S97)+S99+S100+S102)*S75+(S76+S77)*S75)</f>
        <v>0</v>
      </c>
      <c r="T175" s="18"/>
      <c r="U175" s="56">
        <f>IF(U8&gt;0,(U79*(U80+U81)+U83*(U84+U85)+U87*(U88+U89)+U91*(U92+U93)+U95*(U96+U97)+U99+U100+U102)*U8,(U79*(U80+U81)+U83*(U84+U85)+U87*(U88+U89)+U91*(U92+U93)+U95*(U96+U97)+U99+U100+U102)*U75+(U76+U77)*U75)</f>
        <v>0</v>
      </c>
      <c r="V175" s="18"/>
      <c r="W175" s="56">
        <f>IF(W8&gt;0,(W79*(W80+W81)+W83*(W84+W85)+W87*(W88+W89)+W91*(W92+W93)+W95*(W96+W97)+W99+W100+W102)*W8,(W79*(W80+W81)+W83*(W84+W85)+W87*(W88+W89)+W91*(W92+W93)+W95*(W96+W97)+W99+W100+W102)*W75+(W76+W77)*W75)</f>
        <v>0</v>
      </c>
      <c r="X175" s="55"/>
      <c r="Z175" s="243"/>
    </row>
    <row r="176" spans="2:26" s="10" customFormat="1" ht="15" outlineLevel="1" x14ac:dyDescent="0.2">
      <c r="B176" s="181"/>
      <c r="C176" s="265" t="s">
        <v>124</v>
      </c>
      <c r="D176" s="17" t="str">
        <f t="shared" si="0"/>
        <v/>
      </c>
      <c r="E176" s="56">
        <f>Calcoli!E14</f>
        <v>0</v>
      </c>
      <c r="F176" s="18"/>
      <c r="G176" s="56">
        <f>Calcoli!G14</f>
        <v>0</v>
      </c>
      <c r="H176" s="18"/>
      <c r="I176" s="56">
        <f>Calcoli!I14</f>
        <v>0</v>
      </c>
      <c r="J176" s="18"/>
      <c r="K176" s="56">
        <f>Calcoli!K14</f>
        <v>0</v>
      </c>
      <c r="L176" s="18"/>
      <c r="M176" s="56">
        <f>Calcoli!M14</f>
        <v>0</v>
      </c>
      <c r="N176" s="18"/>
      <c r="O176" s="56">
        <f>Calcoli!O14</f>
        <v>0</v>
      </c>
      <c r="P176" s="18"/>
      <c r="Q176" s="56">
        <f>Calcoli!Q14</f>
        <v>0</v>
      </c>
      <c r="R176" s="18"/>
      <c r="S176" s="56">
        <f>Calcoli!S14</f>
        <v>0</v>
      </c>
      <c r="T176" s="18"/>
      <c r="U176" s="56">
        <f>Calcoli!U14</f>
        <v>0</v>
      </c>
      <c r="V176" s="18"/>
      <c r="W176" s="56">
        <f>Calcoli!W14</f>
        <v>0</v>
      </c>
      <c r="X176" s="55"/>
    </row>
    <row r="177" spans="2:24" s="10" customFormat="1" ht="15" outlineLevel="1" x14ac:dyDescent="0.2">
      <c r="B177" s="181"/>
      <c r="C177" s="265" t="s">
        <v>125</v>
      </c>
      <c r="D177" s="17" t="str">
        <f t="shared" si="0"/>
        <v/>
      </c>
      <c r="E177" s="56">
        <f>Calcoli!E29</f>
        <v>0</v>
      </c>
      <c r="F177" s="18"/>
      <c r="G177" s="56">
        <f>Calcoli!G29</f>
        <v>0</v>
      </c>
      <c r="H177" s="18"/>
      <c r="I177" s="56">
        <f>Calcoli!I29</f>
        <v>0</v>
      </c>
      <c r="J177" s="18"/>
      <c r="K177" s="56">
        <f>Calcoli!K29</f>
        <v>0</v>
      </c>
      <c r="L177" s="18"/>
      <c r="M177" s="56">
        <f>Calcoli!M29</f>
        <v>0</v>
      </c>
      <c r="N177" s="18"/>
      <c r="O177" s="56">
        <f>Calcoli!O29</f>
        <v>0</v>
      </c>
      <c r="P177" s="18"/>
      <c r="Q177" s="56">
        <f>Calcoli!Q29</f>
        <v>0</v>
      </c>
      <c r="R177" s="18"/>
      <c r="S177" s="56">
        <f>Calcoli!S29</f>
        <v>0</v>
      </c>
      <c r="T177" s="18"/>
      <c r="U177" s="56">
        <f>Calcoli!U29</f>
        <v>0</v>
      </c>
      <c r="V177" s="18"/>
      <c r="W177" s="56">
        <f>Calcoli!W29</f>
        <v>0</v>
      </c>
      <c r="X177" s="55"/>
    </row>
    <row r="178" spans="2:24" s="10" customFormat="1" ht="15" outlineLevel="1" x14ac:dyDescent="0.2">
      <c r="B178" s="181"/>
      <c r="C178" s="265" t="s">
        <v>126</v>
      </c>
      <c r="D178" s="17" t="str">
        <f t="shared" si="0"/>
        <v/>
      </c>
      <c r="E178" s="56">
        <f>Calcoli!E38</f>
        <v>0</v>
      </c>
      <c r="F178" s="18"/>
      <c r="G178" s="56">
        <f>Calcoli!G38</f>
        <v>0</v>
      </c>
      <c r="H178" s="18"/>
      <c r="I178" s="56">
        <f>Calcoli!I38</f>
        <v>0</v>
      </c>
      <c r="J178" s="18"/>
      <c r="K178" s="56">
        <f>Calcoli!K38</f>
        <v>0</v>
      </c>
      <c r="L178" s="18"/>
      <c r="M178" s="56">
        <f>Calcoli!M38</f>
        <v>0</v>
      </c>
      <c r="N178" s="18"/>
      <c r="O178" s="56">
        <f>Calcoli!O38</f>
        <v>0</v>
      </c>
      <c r="P178" s="18"/>
      <c r="Q178" s="56">
        <f>Calcoli!Q38</f>
        <v>0</v>
      </c>
      <c r="R178" s="18"/>
      <c r="S178" s="56">
        <f>Calcoli!S38</f>
        <v>0</v>
      </c>
      <c r="T178" s="18"/>
      <c r="U178" s="56">
        <f>Calcoli!U38</f>
        <v>0</v>
      </c>
      <c r="V178" s="18"/>
      <c r="W178" s="56">
        <f>Calcoli!W38</f>
        <v>0</v>
      </c>
      <c r="X178" s="55"/>
    </row>
    <row r="179" spans="2:24" s="10" customFormat="1" ht="15" outlineLevel="1" x14ac:dyDescent="0.2">
      <c r="B179" s="181"/>
      <c r="C179" s="265" t="s">
        <v>127</v>
      </c>
      <c r="D179" s="17" t="str">
        <f t="shared" si="0"/>
        <v/>
      </c>
      <c r="E179" s="56">
        <f>Calcoli!E45</f>
        <v>0</v>
      </c>
      <c r="F179" s="18"/>
      <c r="G179" s="56">
        <f>Calcoli!G45</f>
        <v>0</v>
      </c>
      <c r="H179" s="18"/>
      <c r="I179" s="56">
        <f>Calcoli!I45</f>
        <v>0</v>
      </c>
      <c r="J179" s="18"/>
      <c r="K179" s="56">
        <f>Calcoli!K45</f>
        <v>0</v>
      </c>
      <c r="L179" s="18"/>
      <c r="M179" s="56">
        <f>Calcoli!M45</f>
        <v>0</v>
      </c>
      <c r="N179" s="18"/>
      <c r="O179" s="56">
        <f>Calcoli!O45</f>
        <v>0</v>
      </c>
      <c r="P179" s="18"/>
      <c r="Q179" s="56">
        <f>Calcoli!Q45</f>
        <v>0</v>
      </c>
      <c r="R179" s="18"/>
      <c r="S179" s="56">
        <f>Calcoli!S45</f>
        <v>0</v>
      </c>
      <c r="T179" s="18"/>
      <c r="U179" s="56">
        <f>Calcoli!U45</f>
        <v>0</v>
      </c>
      <c r="V179" s="18"/>
      <c r="W179" s="56">
        <f>Calcoli!W45</f>
        <v>0</v>
      </c>
      <c r="X179" s="55"/>
    </row>
    <row r="180" spans="2:24" s="10" customFormat="1" ht="14.25" outlineLevel="1" x14ac:dyDescent="0.2">
      <c r="B180" s="180"/>
      <c r="C180" s="11"/>
      <c r="D180" s="17"/>
      <c r="E180" s="18"/>
      <c r="F180" s="18"/>
      <c r="G180" s="18"/>
      <c r="H180" s="18"/>
      <c r="I180" s="18"/>
      <c r="J180" s="18"/>
      <c r="K180" s="18"/>
      <c r="L180" s="18"/>
      <c r="M180" s="18"/>
      <c r="N180" s="18"/>
      <c r="O180" s="18"/>
      <c r="P180" s="18"/>
      <c r="Q180" s="18"/>
      <c r="R180" s="18"/>
      <c r="S180" s="18"/>
      <c r="T180" s="18"/>
      <c r="U180" s="18"/>
      <c r="V180" s="18"/>
      <c r="W180" s="18"/>
      <c r="X180" s="55"/>
    </row>
    <row r="181" spans="2:24" s="10" customFormat="1" ht="18.95" customHeight="1" outlineLevel="1" x14ac:dyDescent="0.2">
      <c r="B181" s="182"/>
      <c r="C181" s="266" t="s">
        <v>128</v>
      </c>
      <c r="D181" s="26" t="str">
        <f>$E$12</f>
        <v/>
      </c>
      <c r="E181" s="57">
        <f>SUM(E$175:E$179)</f>
        <v>0</v>
      </c>
      <c r="F181" s="18"/>
      <c r="G181" s="57">
        <f>SUM(G$175:G$179)</f>
        <v>0</v>
      </c>
      <c r="H181" s="58"/>
      <c r="I181" s="57">
        <f>SUM(I$175:I$179)</f>
        <v>0</v>
      </c>
      <c r="J181" s="58"/>
      <c r="K181" s="57">
        <f>SUM(K$175:K$179)</f>
        <v>0</v>
      </c>
      <c r="L181" s="58"/>
      <c r="M181" s="57">
        <f>SUM(M$175:M$179)</f>
        <v>0</v>
      </c>
      <c r="N181" s="58"/>
      <c r="O181" s="57">
        <f>SUM(O$175:O$179)</f>
        <v>0</v>
      </c>
      <c r="P181" s="58"/>
      <c r="Q181" s="57">
        <f>SUM(Q$175:Q$179)</f>
        <v>0</v>
      </c>
      <c r="R181" s="58"/>
      <c r="S181" s="57">
        <f>SUM(S$175:S$179)</f>
        <v>0</v>
      </c>
      <c r="T181" s="58"/>
      <c r="U181" s="57">
        <f>SUM(U$175:U$179)</f>
        <v>0</v>
      </c>
      <c r="V181" s="58"/>
      <c r="W181" s="57">
        <f>SUM(W$175:W$179)</f>
        <v>0</v>
      </c>
      <c r="X181" s="55"/>
    </row>
    <row r="182" spans="2:24" s="10" customFormat="1" ht="14.25" outlineLevel="1" x14ac:dyDescent="0.2">
      <c r="B182" s="180"/>
      <c r="D182" s="17"/>
      <c r="E182" s="58"/>
      <c r="F182" s="18"/>
      <c r="G182" s="58"/>
      <c r="H182" s="58"/>
      <c r="I182" s="58"/>
      <c r="J182" s="58"/>
      <c r="K182" s="58"/>
      <c r="L182" s="58"/>
      <c r="M182" s="58"/>
      <c r="N182" s="58"/>
      <c r="O182" s="58"/>
      <c r="P182" s="58"/>
      <c r="Q182" s="58"/>
      <c r="R182" s="58"/>
      <c r="S182" s="58"/>
      <c r="T182" s="58"/>
      <c r="U182" s="58"/>
      <c r="V182" s="58"/>
      <c r="W182" s="58"/>
      <c r="X182" s="55"/>
    </row>
    <row r="183" spans="2:24" s="10" customFormat="1" ht="18.95" customHeight="1" outlineLevel="1" x14ac:dyDescent="0.2">
      <c r="B183" s="183"/>
      <c r="C183" s="267" t="s">
        <v>129</v>
      </c>
      <c r="D183" s="17" t="s">
        <v>3</v>
      </c>
      <c r="E183" s="59">
        <f>Calcoli!E12*E13</f>
        <v>0</v>
      </c>
      <c r="F183" s="18"/>
      <c r="G183" s="59">
        <f>Calcoli!G12*G13</f>
        <v>0</v>
      </c>
      <c r="H183" s="58"/>
      <c r="I183" s="59">
        <f>Calcoli!I12*I13</f>
        <v>0</v>
      </c>
      <c r="J183" s="58"/>
      <c r="K183" s="59">
        <f>Calcoli!K12*K13</f>
        <v>0</v>
      </c>
      <c r="L183" s="58"/>
      <c r="M183" s="59">
        <f>Calcoli!M12*M13</f>
        <v>0</v>
      </c>
      <c r="N183" s="58"/>
      <c r="O183" s="59">
        <f>Calcoli!O12*O13</f>
        <v>0</v>
      </c>
      <c r="P183" s="58"/>
      <c r="Q183" s="59">
        <f>Calcoli!Q12*Q13</f>
        <v>0</v>
      </c>
      <c r="R183" s="58"/>
      <c r="S183" s="59">
        <f>Calcoli!S12*S13</f>
        <v>0</v>
      </c>
      <c r="T183" s="58"/>
      <c r="U183" s="59">
        <f>Calcoli!U12*U13</f>
        <v>0</v>
      </c>
      <c r="V183" s="58"/>
      <c r="W183" s="59">
        <f>Calcoli!W12*W13</f>
        <v>0</v>
      </c>
      <c r="X183" s="55"/>
    </row>
    <row r="184" spans="2:24" s="10" customFormat="1" ht="18" customHeight="1" outlineLevel="1" x14ac:dyDescent="0.2">
      <c r="B184" s="183"/>
      <c r="C184" s="267" t="s">
        <v>130</v>
      </c>
      <c r="D184" s="17" t="s">
        <v>30</v>
      </c>
      <c r="E184" s="207">
        <f>IF(E$65="",E$183*E$63,E$183*E$65)</f>
        <v>0</v>
      </c>
      <c r="F184" s="18"/>
      <c r="G184" s="207">
        <f>IF(G$65="",G$183*G$63,G$183*G$65)</f>
        <v>0</v>
      </c>
      <c r="H184" s="58"/>
      <c r="I184" s="207">
        <f>IF(I$65="",I$183*I$63,I$183*I$65)</f>
        <v>0</v>
      </c>
      <c r="J184" s="58"/>
      <c r="K184" s="207">
        <f>IF(K$65="",K$183*K$63,K$183*K$65)</f>
        <v>0</v>
      </c>
      <c r="L184" s="58"/>
      <c r="M184" s="207">
        <f>IF(M$65="",M$183*M$63,M$183*M$65)</f>
        <v>0</v>
      </c>
      <c r="N184" s="58"/>
      <c r="O184" s="207">
        <f>IF(O$65="",O$183*O$63,O$183*O$65)</f>
        <v>0</v>
      </c>
      <c r="P184" s="58"/>
      <c r="Q184" s="207">
        <f>IF(Q$65="",Q$183*Q$63,Q$183*Q$65)</f>
        <v>0</v>
      </c>
      <c r="R184" s="58"/>
      <c r="S184" s="207">
        <f>IF(S$65="",S$183*S$63,S$183*S$65)</f>
        <v>0</v>
      </c>
      <c r="T184" s="58"/>
      <c r="U184" s="207">
        <f>IF(U$65="",U$183*U$63,U$183*U$65)</f>
        <v>0</v>
      </c>
      <c r="V184" s="58"/>
      <c r="W184" s="207">
        <f>IF(W$65="",W$183*W$63,W$183*W$65)</f>
        <v>0</v>
      </c>
      <c r="X184" s="55"/>
    </row>
    <row r="185" spans="2:24" s="10" customFormat="1" ht="14.25" x14ac:dyDescent="0.2">
      <c r="B185" s="180"/>
      <c r="C185" s="11"/>
      <c r="D185" s="17"/>
      <c r="E185" s="60"/>
      <c r="F185" s="18"/>
      <c r="G185" s="18"/>
      <c r="H185" s="18"/>
      <c r="I185" s="18"/>
      <c r="J185" s="18"/>
      <c r="K185" s="18"/>
      <c r="L185" s="18"/>
      <c r="M185" s="18"/>
      <c r="N185" s="18"/>
      <c r="O185" s="18"/>
      <c r="P185" s="18"/>
      <c r="Q185" s="18"/>
      <c r="R185" s="18"/>
      <c r="S185" s="18"/>
      <c r="T185" s="18"/>
      <c r="U185" s="18"/>
      <c r="V185" s="18"/>
      <c r="W185" s="18"/>
      <c r="X185" s="55"/>
    </row>
    <row r="186" spans="2:24" s="10" customFormat="1" ht="14.25" outlineLevel="1" x14ac:dyDescent="0.2">
      <c r="B186" s="180"/>
      <c r="C186" s="11"/>
      <c r="D186" s="17"/>
      <c r="E186" s="60"/>
      <c r="F186" s="18"/>
      <c r="G186" s="18"/>
      <c r="H186" s="18"/>
      <c r="I186" s="18"/>
      <c r="J186" s="18"/>
      <c r="K186" s="18"/>
      <c r="L186" s="18"/>
      <c r="M186" s="18"/>
      <c r="N186" s="18"/>
      <c r="O186" s="18"/>
      <c r="P186" s="18"/>
      <c r="Q186" s="18"/>
      <c r="R186" s="18"/>
      <c r="S186" s="18"/>
      <c r="T186" s="18"/>
      <c r="U186" s="18"/>
      <c r="V186" s="18"/>
      <c r="W186" s="18"/>
      <c r="X186" s="55"/>
    </row>
    <row r="187" spans="2:24" s="10" customFormat="1" ht="15" outlineLevel="1" x14ac:dyDescent="0.2">
      <c r="B187" s="181"/>
      <c r="C187" s="257" t="s">
        <v>131</v>
      </c>
      <c r="D187" s="17" t="str">
        <f t="shared" ref="D187:D191" si="1">$E$12</f>
        <v/>
      </c>
      <c r="E187" s="56">
        <f>SUM(E175:X175)</f>
        <v>0</v>
      </c>
      <c r="F187" s="18"/>
      <c r="G187" s="228"/>
      <c r="H187" s="228"/>
      <c r="I187" s="228"/>
      <c r="J187" s="228"/>
      <c r="K187" s="228"/>
      <c r="L187" s="228"/>
      <c r="M187" s="228"/>
      <c r="N187" s="228"/>
      <c r="O187" s="228"/>
      <c r="P187" s="228"/>
      <c r="Q187" s="228"/>
      <c r="R187" s="228"/>
      <c r="S187" s="228"/>
      <c r="T187" s="228"/>
      <c r="U187" s="228"/>
      <c r="V187" s="228"/>
      <c r="W187" s="228"/>
      <c r="X187" s="55"/>
    </row>
    <row r="188" spans="2:24" s="10" customFormat="1" ht="15" outlineLevel="1" x14ac:dyDescent="0.2">
      <c r="B188" s="181"/>
      <c r="C188" s="257" t="s">
        <v>132</v>
      </c>
      <c r="D188" s="17" t="str">
        <f t="shared" si="1"/>
        <v/>
      </c>
      <c r="E188" s="56">
        <f>SUM(E176:X176)</f>
        <v>0</v>
      </c>
      <c r="F188" s="18"/>
      <c r="G188" s="228"/>
      <c r="H188" s="228"/>
      <c r="I188" s="228"/>
      <c r="J188" s="228"/>
      <c r="K188" s="228"/>
      <c r="L188" s="228"/>
      <c r="M188" s="228"/>
      <c r="N188" s="228"/>
      <c r="O188" s="228"/>
      <c r="P188" s="228"/>
      <c r="Q188" s="228"/>
      <c r="R188" s="228"/>
      <c r="S188" s="228"/>
      <c r="T188" s="228"/>
      <c r="U188" s="228"/>
      <c r="V188" s="228"/>
      <c r="W188" s="228"/>
      <c r="X188" s="55"/>
    </row>
    <row r="189" spans="2:24" s="10" customFormat="1" ht="15" outlineLevel="1" x14ac:dyDescent="0.2">
      <c r="B189" s="181"/>
      <c r="C189" s="257" t="s">
        <v>133</v>
      </c>
      <c r="D189" s="17" t="str">
        <f t="shared" si="1"/>
        <v/>
      </c>
      <c r="E189" s="56">
        <f>SUM(E177:X177)</f>
        <v>0</v>
      </c>
      <c r="F189" s="18"/>
      <c r="G189" s="228"/>
      <c r="H189" s="228"/>
      <c r="I189" s="228"/>
      <c r="J189" s="228"/>
      <c r="K189" s="228"/>
      <c r="L189" s="228"/>
      <c r="M189" s="228"/>
      <c r="N189" s="228"/>
      <c r="O189" s="228"/>
      <c r="P189" s="228"/>
      <c r="Q189" s="228"/>
      <c r="R189" s="228"/>
      <c r="S189" s="228"/>
      <c r="T189" s="228"/>
      <c r="U189" s="228"/>
      <c r="V189" s="228"/>
      <c r="W189" s="228"/>
      <c r="X189" s="55"/>
    </row>
    <row r="190" spans="2:24" s="10" customFormat="1" ht="15" outlineLevel="1" x14ac:dyDescent="0.2">
      <c r="B190" s="181"/>
      <c r="C190" s="257" t="s">
        <v>134</v>
      </c>
      <c r="D190" s="17" t="str">
        <f t="shared" si="1"/>
        <v/>
      </c>
      <c r="E190" s="56">
        <f>SUM(E178:X178)</f>
        <v>0</v>
      </c>
      <c r="F190" s="18"/>
      <c r="G190" s="228"/>
      <c r="H190" s="228"/>
      <c r="I190" s="228"/>
      <c r="J190" s="228"/>
      <c r="K190" s="228"/>
      <c r="L190" s="228"/>
      <c r="M190" s="228"/>
      <c r="N190" s="228"/>
      <c r="O190" s="228"/>
      <c r="P190" s="228"/>
      <c r="Q190" s="228"/>
      <c r="R190" s="228"/>
      <c r="S190" s="228"/>
      <c r="T190" s="228"/>
      <c r="U190" s="228"/>
      <c r="V190" s="228"/>
      <c r="W190" s="228"/>
      <c r="X190" s="55"/>
    </row>
    <row r="191" spans="2:24" s="10" customFormat="1" ht="15" outlineLevel="1" x14ac:dyDescent="0.2">
      <c r="B191" s="181"/>
      <c r="C191" s="257" t="s">
        <v>135</v>
      </c>
      <c r="D191" s="17" t="str">
        <f t="shared" si="1"/>
        <v/>
      </c>
      <c r="E191" s="56">
        <f>SUM(E179:X179)</f>
        <v>0</v>
      </c>
      <c r="F191" s="18"/>
      <c r="G191" s="228"/>
      <c r="H191" s="228"/>
      <c r="I191" s="228"/>
      <c r="J191" s="228"/>
      <c r="K191" s="228"/>
      <c r="L191" s="228"/>
      <c r="M191" s="228"/>
      <c r="N191" s="228"/>
      <c r="O191" s="228"/>
      <c r="P191" s="228"/>
      <c r="Q191" s="228"/>
      <c r="R191" s="228"/>
      <c r="S191" s="228"/>
      <c r="T191" s="228"/>
      <c r="U191" s="228"/>
      <c r="V191" s="228"/>
      <c r="W191" s="228"/>
      <c r="X191" s="55"/>
    </row>
    <row r="192" spans="2:24" s="10" customFormat="1" ht="14.25" outlineLevel="1" x14ac:dyDescent="0.2">
      <c r="B192" s="180"/>
      <c r="C192" s="11"/>
      <c r="D192" s="17"/>
      <c r="E192" s="18"/>
      <c r="F192" s="18"/>
      <c r="G192" s="228"/>
      <c r="H192" s="228"/>
      <c r="I192" s="228"/>
      <c r="J192" s="228"/>
      <c r="K192" s="228"/>
      <c r="L192" s="228"/>
      <c r="M192" s="228"/>
      <c r="N192" s="228"/>
      <c r="O192" s="228"/>
      <c r="P192" s="228"/>
      <c r="Q192" s="228"/>
      <c r="R192" s="228"/>
      <c r="S192" s="228"/>
      <c r="T192" s="228"/>
      <c r="U192" s="228"/>
      <c r="V192" s="228"/>
      <c r="W192" s="228"/>
      <c r="X192" s="55"/>
    </row>
    <row r="193" spans="2:24" s="10" customFormat="1" ht="18.95" customHeight="1" outlineLevel="1" x14ac:dyDescent="0.2">
      <c r="B193" s="182"/>
      <c r="C193" s="266" t="s">
        <v>136</v>
      </c>
      <c r="D193" s="26" t="str">
        <f>$E$12</f>
        <v/>
      </c>
      <c r="E193" s="231">
        <f>SUM(E181:X181)</f>
        <v>0</v>
      </c>
      <c r="F193" s="18"/>
      <c r="G193" s="229"/>
      <c r="H193" s="229"/>
      <c r="I193" s="229"/>
      <c r="J193" s="229"/>
      <c r="K193" s="229"/>
      <c r="L193" s="229"/>
      <c r="M193" s="229"/>
      <c r="N193" s="229"/>
      <c r="O193" s="229"/>
      <c r="P193" s="229"/>
      <c r="Q193" s="229"/>
      <c r="R193" s="229"/>
      <c r="S193" s="229"/>
      <c r="T193" s="229"/>
      <c r="U193" s="229"/>
      <c r="V193" s="229"/>
      <c r="W193" s="229"/>
      <c r="X193" s="55"/>
    </row>
    <row r="194" spans="2:24" s="10" customFormat="1" ht="14.25" x14ac:dyDescent="0.2">
      <c r="B194" s="180"/>
      <c r="D194" s="17"/>
      <c r="E194" s="58"/>
      <c r="F194" s="18"/>
      <c r="G194" s="229"/>
      <c r="H194" s="229"/>
      <c r="I194" s="229"/>
      <c r="J194" s="229"/>
      <c r="K194" s="229"/>
      <c r="L194" s="229"/>
      <c r="M194" s="229"/>
      <c r="N194" s="229"/>
      <c r="O194" s="229"/>
      <c r="P194" s="229"/>
      <c r="Q194" s="229"/>
      <c r="R194" s="229"/>
      <c r="S194" s="229"/>
      <c r="T194" s="229"/>
      <c r="U194" s="229"/>
      <c r="V194" s="229"/>
      <c r="W194" s="229"/>
      <c r="X194" s="55"/>
    </row>
    <row r="195" spans="2:24" s="10" customFormat="1" ht="18.95" customHeight="1" outlineLevel="1" x14ac:dyDescent="0.2">
      <c r="B195" s="183"/>
      <c r="C195" s="267" t="s">
        <v>137</v>
      </c>
      <c r="D195" s="17" t="s">
        <v>3</v>
      </c>
      <c r="E195" s="230">
        <f>SUM(E183:X183)</f>
        <v>0</v>
      </c>
      <c r="F195" s="18"/>
      <c r="G195" s="229"/>
      <c r="H195" s="229"/>
      <c r="I195" s="229"/>
      <c r="J195" s="229"/>
      <c r="K195" s="229"/>
      <c r="L195" s="229"/>
      <c r="M195" s="229"/>
      <c r="N195" s="229"/>
      <c r="O195" s="229"/>
      <c r="P195" s="229"/>
      <c r="Q195" s="229"/>
      <c r="R195" s="229"/>
      <c r="S195" s="229"/>
      <c r="T195" s="229"/>
      <c r="U195" s="229"/>
      <c r="V195" s="229"/>
      <c r="W195" s="229"/>
      <c r="X195" s="55"/>
    </row>
    <row r="196" spans="2:24" s="10" customFormat="1" ht="18" customHeight="1" outlineLevel="1" x14ac:dyDescent="0.2">
      <c r="B196" s="183"/>
      <c r="C196" s="267" t="s">
        <v>138</v>
      </c>
      <c r="D196" s="17" t="s">
        <v>4</v>
      </c>
      <c r="E196" s="230">
        <f>SUM(E184:X184)</f>
        <v>0</v>
      </c>
      <c r="F196" s="18"/>
      <c r="G196" s="229"/>
      <c r="H196" s="229"/>
      <c r="I196" s="229"/>
      <c r="J196" s="229"/>
      <c r="K196" s="229"/>
      <c r="L196" s="229"/>
      <c r="M196" s="229"/>
      <c r="N196" s="229"/>
      <c r="O196" s="229"/>
      <c r="P196" s="229"/>
      <c r="Q196" s="229"/>
      <c r="R196" s="229"/>
      <c r="S196" s="229"/>
      <c r="T196" s="229"/>
      <c r="U196" s="229"/>
      <c r="V196" s="229"/>
      <c r="W196" s="229"/>
      <c r="X196" s="55"/>
    </row>
    <row r="197" spans="2:24" ht="14.1" customHeight="1" x14ac:dyDescent="0.2">
      <c r="B197" s="184"/>
      <c r="C197" s="185"/>
      <c r="D197" s="61"/>
      <c r="E197" s="62"/>
      <c r="F197" s="62"/>
      <c r="G197" s="62"/>
      <c r="H197" s="62"/>
      <c r="I197" s="62"/>
      <c r="J197" s="62"/>
      <c r="K197" s="62"/>
      <c r="L197" s="62"/>
      <c r="M197" s="62"/>
      <c r="N197" s="62"/>
      <c r="O197" s="62"/>
      <c r="P197" s="62"/>
      <c r="Q197" s="62"/>
      <c r="R197" s="62"/>
      <c r="S197" s="62"/>
      <c r="T197" s="62"/>
      <c r="U197" s="62"/>
      <c r="V197" s="62"/>
      <c r="W197" s="62"/>
      <c r="X197" s="63"/>
    </row>
  </sheetData>
  <conditionalFormatting sqref="E75:E77 E128">
    <cfRule type="expression" dxfId="173" priority="225">
      <formula>E$8&lt;&gt;""</formula>
    </cfRule>
  </conditionalFormatting>
  <conditionalFormatting sqref="G128">
    <cfRule type="expression" dxfId="172" priority="204">
      <formula>$E$8&lt;&gt;""</formula>
    </cfRule>
  </conditionalFormatting>
  <conditionalFormatting sqref="G75:G77">
    <cfRule type="expression" dxfId="171" priority="190">
      <formula>G$8&lt;&gt;""</formula>
    </cfRule>
  </conditionalFormatting>
  <conditionalFormatting sqref="I128">
    <cfRule type="expression" dxfId="170" priority="164">
      <formula>$E$8&lt;&gt;""</formula>
    </cfRule>
  </conditionalFormatting>
  <conditionalFormatting sqref="I75:I77">
    <cfRule type="expression" dxfId="169" priority="161">
      <formula>I$8&lt;&gt;""</formula>
    </cfRule>
  </conditionalFormatting>
  <conditionalFormatting sqref="K128">
    <cfRule type="expression" dxfId="168" priority="147">
      <formula>$E$8&lt;&gt;""</formula>
    </cfRule>
  </conditionalFormatting>
  <conditionalFormatting sqref="K75:K77">
    <cfRule type="expression" dxfId="167" priority="144">
      <formula>K$8&lt;&gt;""</formula>
    </cfRule>
  </conditionalFormatting>
  <conditionalFormatting sqref="M128">
    <cfRule type="expression" dxfId="166" priority="130">
      <formula>$E$8&lt;&gt;""</formula>
    </cfRule>
  </conditionalFormatting>
  <conditionalFormatting sqref="M75:M77">
    <cfRule type="expression" dxfId="165" priority="127">
      <formula>M$8&lt;&gt;""</formula>
    </cfRule>
  </conditionalFormatting>
  <conditionalFormatting sqref="O128">
    <cfRule type="expression" dxfId="164" priority="113">
      <formula>$E$8&lt;&gt;""</formula>
    </cfRule>
  </conditionalFormatting>
  <conditionalFormatting sqref="O75:O77">
    <cfRule type="expression" dxfId="163" priority="110">
      <formula>O$8&lt;&gt;""</formula>
    </cfRule>
  </conditionalFormatting>
  <conditionalFormatting sqref="Q128">
    <cfRule type="expression" dxfId="162" priority="96">
      <formula>$E$8&lt;&gt;""</formula>
    </cfRule>
  </conditionalFormatting>
  <conditionalFormatting sqref="Q75:Q77">
    <cfRule type="expression" dxfId="161" priority="93">
      <formula>Q$8&lt;&gt;""</formula>
    </cfRule>
  </conditionalFormatting>
  <conditionalFormatting sqref="S128">
    <cfRule type="expression" dxfId="160" priority="79">
      <formula>$E$8&lt;&gt;""</formula>
    </cfRule>
  </conditionalFormatting>
  <conditionalFormatting sqref="S75:S77">
    <cfRule type="expression" dxfId="159" priority="76">
      <formula>S$8&lt;&gt;""</formula>
    </cfRule>
  </conditionalFormatting>
  <conditionalFormatting sqref="U128">
    <cfRule type="expression" dxfId="158" priority="62">
      <formula>$E$8&lt;&gt;""</formula>
    </cfRule>
  </conditionalFormatting>
  <conditionalFormatting sqref="U75:U77">
    <cfRule type="expression" dxfId="157" priority="59">
      <formula>U$8&lt;&gt;""</formula>
    </cfRule>
  </conditionalFormatting>
  <conditionalFormatting sqref="W128">
    <cfRule type="expression" dxfId="156" priority="45">
      <formula>$E$8&lt;&gt;""</formula>
    </cfRule>
  </conditionalFormatting>
  <conditionalFormatting sqref="W75:W77">
    <cfRule type="expression" dxfId="155" priority="42">
      <formula>W$8&lt;&gt;""</formula>
    </cfRule>
  </conditionalFormatting>
  <pageMargins left="0.59027777777777801" right="0.59027777777777801" top="0.39374999999999999" bottom="0.78749999999999998"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2" id="{A44215DB-F715-3143-982C-48AE62AB6227}">
            <xm:f>E$49=' Dati di riferimento'!$H$21</xm:f>
            <x14:dxf>
              <font>
                <color auto="1"/>
              </font>
              <fill>
                <patternFill>
                  <bgColor theme="1" tint="0.499984740745262"/>
                </patternFill>
              </fill>
            </x14:dxf>
          </x14:cfRule>
          <xm:sqref>E51:E54</xm:sqref>
        </x14:conditionalFormatting>
        <x14:conditionalFormatting xmlns:xm="http://schemas.microsoft.com/office/excel/2006/main">
          <x14:cfRule type="expression" priority="187" id="{D2784801-2E95-3541-A55A-C2CB81E2AA9E}">
            <xm:f>E$49=' Dati di riferimento'!$H$20</xm:f>
            <x14:dxf>
              <font>
                <color auto="1"/>
              </font>
              <fill>
                <patternFill>
                  <bgColor rgb="FF808080"/>
                </patternFill>
              </fill>
            </x14:dxf>
          </x14:cfRule>
          <xm:sqref>E133</xm:sqref>
        </x14:conditionalFormatting>
        <x14:conditionalFormatting xmlns:xm="http://schemas.microsoft.com/office/excel/2006/main">
          <x14:cfRule type="expression" priority="32" id="{544FCF99-A3D1-6E4F-9B86-8D5E8AFDC566}">
            <xm:f>W$49=' Dati di riferimento'!$H$20</xm:f>
            <x14:dxf>
              <font>
                <color auto="1"/>
              </font>
              <fill>
                <patternFill>
                  <bgColor rgb="FF808080"/>
                </patternFill>
              </fill>
            </x14:dxf>
          </x14:cfRule>
          <xm:sqref>W168</xm:sqref>
        </x14:conditionalFormatting>
        <x14:conditionalFormatting xmlns:xm="http://schemas.microsoft.com/office/excel/2006/main">
          <x14:cfRule type="expression" priority="186" id="{ECEA5CB8-78D9-EB42-9293-1D9F0582F7B8}">
            <xm:f>G$49=' Dati di riferimento'!$H$20</xm:f>
            <x14:dxf>
              <font>
                <color auto="1"/>
              </font>
              <fill>
                <patternFill>
                  <bgColor rgb="FF808080"/>
                </patternFill>
              </fill>
            </x14:dxf>
          </x14:cfRule>
          <xm:sqref>G133</xm:sqref>
        </x14:conditionalFormatting>
        <x14:conditionalFormatting xmlns:xm="http://schemas.microsoft.com/office/excel/2006/main">
          <x14:cfRule type="expression" priority="185" id="{BEE60A46-A7D9-3648-A6B0-38D8869EE8C5}">
            <xm:f>E$49=' Dati di riferimento'!$H$20</xm:f>
            <x14:dxf>
              <font>
                <color auto="1"/>
              </font>
              <fill>
                <patternFill>
                  <bgColor rgb="FF808080"/>
                </patternFill>
              </fill>
            </x14:dxf>
          </x14:cfRule>
          <xm:sqref>E136</xm:sqref>
        </x14:conditionalFormatting>
        <x14:conditionalFormatting xmlns:xm="http://schemas.microsoft.com/office/excel/2006/main">
          <x14:cfRule type="expression" priority="184" id="{9DB75EEE-0424-F24A-A98B-394B07F6992F}">
            <xm:f>G$49=' Dati di riferimento'!$H$20</xm:f>
            <x14:dxf>
              <font>
                <color auto="1"/>
              </font>
              <fill>
                <patternFill>
                  <bgColor rgb="FF808080"/>
                </patternFill>
              </fill>
            </x14:dxf>
          </x14:cfRule>
          <xm:sqref>G136</xm:sqref>
        </x14:conditionalFormatting>
        <x14:conditionalFormatting xmlns:xm="http://schemas.microsoft.com/office/excel/2006/main">
          <x14:cfRule type="expression" priority="183" id="{7A590EB9-5291-5F42-B559-6011F3EBC21B}">
            <xm:f>E$49=' Dati di riferimento'!$H$20</xm:f>
            <x14:dxf>
              <font>
                <color auto="1"/>
              </font>
              <fill>
                <patternFill>
                  <bgColor rgb="FF808080"/>
                </patternFill>
              </fill>
            </x14:dxf>
          </x14:cfRule>
          <xm:sqref>E141</xm:sqref>
        </x14:conditionalFormatting>
        <x14:conditionalFormatting xmlns:xm="http://schemas.microsoft.com/office/excel/2006/main">
          <x14:cfRule type="expression" priority="182" id="{8BA21652-3055-244D-8A9F-FF504C0BE8BA}">
            <xm:f>G$49=' Dati di riferimento'!$H$20</xm:f>
            <x14:dxf>
              <font>
                <color auto="1"/>
              </font>
              <fill>
                <patternFill>
                  <bgColor rgb="FF808080"/>
                </patternFill>
              </fill>
            </x14:dxf>
          </x14:cfRule>
          <xm:sqref>G141</xm:sqref>
        </x14:conditionalFormatting>
        <x14:conditionalFormatting xmlns:xm="http://schemas.microsoft.com/office/excel/2006/main">
          <x14:cfRule type="expression" priority="181" id="{186ED4E2-8203-CD41-936B-13D0C0A6602C}">
            <xm:f>E$49=' Dati di riferimento'!$H$20</xm:f>
            <x14:dxf>
              <font>
                <color auto="1"/>
              </font>
              <fill>
                <patternFill>
                  <bgColor rgb="FF808080"/>
                </patternFill>
              </fill>
            </x14:dxf>
          </x14:cfRule>
          <xm:sqref>E144</xm:sqref>
        </x14:conditionalFormatting>
        <x14:conditionalFormatting xmlns:xm="http://schemas.microsoft.com/office/excel/2006/main">
          <x14:cfRule type="expression" priority="180" id="{4AB0B9EC-A8C5-F54D-A099-7486BF082C3C}">
            <xm:f>G$49=' Dati di riferimento'!$H$20</xm:f>
            <x14:dxf>
              <font>
                <color auto="1"/>
              </font>
              <fill>
                <patternFill>
                  <bgColor rgb="FF808080"/>
                </patternFill>
              </fill>
            </x14:dxf>
          </x14:cfRule>
          <xm:sqref>G144</xm:sqref>
        </x14:conditionalFormatting>
        <x14:conditionalFormatting xmlns:xm="http://schemas.microsoft.com/office/excel/2006/main">
          <x14:cfRule type="expression" priority="179" id="{952D7755-FBCE-A947-9104-BDA728F83879}">
            <xm:f>E$49=' Dati di riferimento'!$H$20</xm:f>
            <x14:dxf>
              <font>
                <color auto="1"/>
              </font>
              <fill>
                <patternFill>
                  <bgColor rgb="FF808080"/>
                </patternFill>
              </fill>
            </x14:dxf>
          </x14:cfRule>
          <xm:sqref>E149</xm:sqref>
        </x14:conditionalFormatting>
        <x14:conditionalFormatting xmlns:xm="http://schemas.microsoft.com/office/excel/2006/main">
          <x14:cfRule type="expression" priority="178" id="{B9FAF661-CE74-7E4B-80A7-E17A401A32D4}">
            <xm:f>G$49=' Dati di riferimento'!$H$20</xm:f>
            <x14:dxf>
              <font>
                <color auto="1"/>
              </font>
              <fill>
                <patternFill>
                  <bgColor rgb="FF808080"/>
                </patternFill>
              </fill>
            </x14:dxf>
          </x14:cfRule>
          <xm:sqref>G149</xm:sqref>
        </x14:conditionalFormatting>
        <x14:conditionalFormatting xmlns:xm="http://schemas.microsoft.com/office/excel/2006/main">
          <x14:cfRule type="expression" priority="177" id="{91A9EB58-C4B3-E943-8799-008AF30D1A75}">
            <xm:f>E$49=' Dati di riferimento'!$H$20</xm:f>
            <x14:dxf>
              <font>
                <color auto="1"/>
              </font>
              <fill>
                <patternFill>
                  <bgColor rgb="FF808080"/>
                </patternFill>
              </fill>
            </x14:dxf>
          </x14:cfRule>
          <xm:sqref>E152</xm:sqref>
        </x14:conditionalFormatting>
        <x14:conditionalFormatting xmlns:xm="http://schemas.microsoft.com/office/excel/2006/main">
          <x14:cfRule type="expression" priority="176" id="{AD9F79B0-3A77-8441-9AA5-9BA80716A46B}">
            <xm:f>G$49=' Dati di riferimento'!$H$20</xm:f>
            <x14:dxf>
              <font>
                <color auto="1"/>
              </font>
              <fill>
                <patternFill>
                  <bgColor rgb="FF808080"/>
                </patternFill>
              </fill>
            </x14:dxf>
          </x14:cfRule>
          <xm:sqref>G152</xm:sqref>
        </x14:conditionalFormatting>
        <x14:conditionalFormatting xmlns:xm="http://schemas.microsoft.com/office/excel/2006/main">
          <x14:cfRule type="expression" priority="175" id="{E654150E-90E4-D141-B951-EF9895D160D6}">
            <xm:f>E$49=' Dati di riferimento'!$H$20</xm:f>
            <x14:dxf>
              <font>
                <color auto="1"/>
              </font>
              <fill>
                <patternFill>
                  <bgColor rgb="FF808080"/>
                </patternFill>
              </fill>
            </x14:dxf>
          </x14:cfRule>
          <xm:sqref>E157</xm:sqref>
        </x14:conditionalFormatting>
        <x14:conditionalFormatting xmlns:xm="http://schemas.microsoft.com/office/excel/2006/main">
          <x14:cfRule type="expression" priority="174" id="{18B7DCC8-8C34-0E4D-BDFD-354D2EFF4ABF}">
            <xm:f>E$49=' Dati di riferimento'!$H$20</xm:f>
            <x14:dxf>
              <font>
                <color auto="1"/>
              </font>
              <fill>
                <patternFill>
                  <bgColor rgb="FF808080"/>
                </patternFill>
              </fill>
            </x14:dxf>
          </x14:cfRule>
          <xm:sqref>E160</xm:sqref>
        </x14:conditionalFormatting>
        <x14:conditionalFormatting xmlns:xm="http://schemas.microsoft.com/office/excel/2006/main">
          <x14:cfRule type="expression" priority="173" id="{105D3C68-2D39-A64C-A432-1AD9C36359A5}">
            <xm:f>G$49=' Dati di riferimento'!$H$20</xm:f>
            <x14:dxf>
              <font>
                <color auto="1"/>
              </font>
              <fill>
                <patternFill>
                  <bgColor rgb="FF808080"/>
                </patternFill>
              </fill>
            </x14:dxf>
          </x14:cfRule>
          <xm:sqref>G157</xm:sqref>
        </x14:conditionalFormatting>
        <x14:conditionalFormatting xmlns:xm="http://schemas.microsoft.com/office/excel/2006/main">
          <x14:cfRule type="expression" priority="172" id="{966AF533-6BDA-B244-9FBE-A988C5B20E0E}">
            <xm:f>G$49=' Dati di riferimento'!$H$20</xm:f>
            <x14:dxf>
              <font>
                <color auto="1"/>
              </font>
              <fill>
                <patternFill>
                  <bgColor rgb="FF808080"/>
                </patternFill>
              </fill>
            </x14:dxf>
          </x14:cfRule>
          <xm:sqref>G160</xm:sqref>
        </x14:conditionalFormatting>
        <x14:conditionalFormatting xmlns:xm="http://schemas.microsoft.com/office/excel/2006/main">
          <x14:cfRule type="expression" priority="171" id="{DDEDE5E4-E69E-784D-BC6C-0B7C6C3BBA74}">
            <xm:f>E$49=' Dati di riferimento'!$H$20</xm:f>
            <x14:dxf>
              <font>
                <color auto="1"/>
              </font>
              <fill>
                <patternFill>
                  <bgColor rgb="FF808080"/>
                </patternFill>
              </fill>
            </x14:dxf>
          </x14:cfRule>
          <xm:sqref>E165</xm:sqref>
        </x14:conditionalFormatting>
        <x14:conditionalFormatting xmlns:xm="http://schemas.microsoft.com/office/excel/2006/main">
          <x14:cfRule type="expression" priority="170" id="{F667170F-9395-124A-BF9A-A18E3749D71F}">
            <xm:f>E$49=' Dati di riferimento'!$H$20</xm:f>
            <x14:dxf>
              <font>
                <color auto="1"/>
              </font>
              <fill>
                <patternFill>
                  <bgColor rgb="FF808080"/>
                </patternFill>
              </fill>
            </x14:dxf>
          </x14:cfRule>
          <xm:sqref>E168</xm:sqref>
        </x14:conditionalFormatting>
        <x14:conditionalFormatting xmlns:xm="http://schemas.microsoft.com/office/excel/2006/main">
          <x14:cfRule type="expression" priority="169" id="{BDB4077D-367B-CD46-974D-189B2A4661B3}">
            <xm:f>G$49=' Dati di riferimento'!$H$20</xm:f>
            <x14:dxf>
              <font>
                <color auto="1"/>
              </font>
              <fill>
                <patternFill>
                  <bgColor rgb="FF808080"/>
                </patternFill>
              </fill>
            </x14:dxf>
          </x14:cfRule>
          <xm:sqref>G165</xm:sqref>
        </x14:conditionalFormatting>
        <x14:conditionalFormatting xmlns:xm="http://schemas.microsoft.com/office/excel/2006/main">
          <x14:cfRule type="expression" priority="168" id="{0604ACA8-E011-684E-95B8-C6674D3D8F78}">
            <xm:f>G$49=' Dati di riferimento'!$H$20</xm:f>
            <x14:dxf>
              <font>
                <color auto="1"/>
              </font>
              <fill>
                <patternFill>
                  <bgColor rgb="FF808080"/>
                </patternFill>
              </fill>
            </x14:dxf>
          </x14:cfRule>
          <xm:sqref>G168</xm:sqref>
        </x14:conditionalFormatting>
        <x14:conditionalFormatting xmlns:xm="http://schemas.microsoft.com/office/excel/2006/main">
          <x14:cfRule type="expression" priority="160" id="{AEF5CA64-5425-CC4D-91B9-CBADC96A33BB}">
            <xm:f>I$49=' Dati di riferimento'!$H$20</xm:f>
            <x14:dxf>
              <font>
                <color auto="1"/>
              </font>
              <fill>
                <patternFill>
                  <bgColor rgb="FF808080"/>
                </patternFill>
              </fill>
            </x14:dxf>
          </x14:cfRule>
          <xm:sqref>I133</xm:sqref>
        </x14:conditionalFormatting>
        <x14:conditionalFormatting xmlns:xm="http://schemas.microsoft.com/office/excel/2006/main">
          <x14:cfRule type="expression" priority="159" id="{443A1A73-1856-A54D-AE1A-A677C26D3291}">
            <xm:f>I$49=' Dati di riferimento'!$H$20</xm:f>
            <x14:dxf>
              <font>
                <color auto="1"/>
              </font>
              <fill>
                <patternFill>
                  <bgColor rgb="FF808080"/>
                </patternFill>
              </fill>
            </x14:dxf>
          </x14:cfRule>
          <xm:sqref>I136</xm:sqref>
        </x14:conditionalFormatting>
        <x14:conditionalFormatting xmlns:xm="http://schemas.microsoft.com/office/excel/2006/main">
          <x14:cfRule type="expression" priority="158" id="{98331160-CD9E-BC4F-B934-8D5EC556E505}">
            <xm:f>I$49=' Dati di riferimento'!$H$20</xm:f>
            <x14:dxf>
              <font>
                <color auto="1"/>
              </font>
              <fill>
                <patternFill>
                  <bgColor rgb="FF808080"/>
                </patternFill>
              </fill>
            </x14:dxf>
          </x14:cfRule>
          <xm:sqref>I141</xm:sqref>
        </x14:conditionalFormatting>
        <x14:conditionalFormatting xmlns:xm="http://schemas.microsoft.com/office/excel/2006/main">
          <x14:cfRule type="expression" priority="157" id="{E1D306CF-818E-EB4A-917F-A60AECF56309}">
            <xm:f>I$49=' Dati di riferimento'!$H$20</xm:f>
            <x14:dxf>
              <font>
                <color auto="1"/>
              </font>
              <fill>
                <patternFill>
                  <bgColor rgb="FF808080"/>
                </patternFill>
              </fill>
            </x14:dxf>
          </x14:cfRule>
          <xm:sqref>I144</xm:sqref>
        </x14:conditionalFormatting>
        <x14:conditionalFormatting xmlns:xm="http://schemas.microsoft.com/office/excel/2006/main">
          <x14:cfRule type="expression" priority="156" id="{E1CDEBAF-727C-E743-99DC-DBB16CD414FF}">
            <xm:f>I$49=' Dati di riferimento'!$H$20</xm:f>
            <x14:dxf>
              <font>
                <color auto="1"/>
              </font>
              <fill>
                <patternFill>
                  <bgColor rgb="FF808080"/>
                </patternFill>
              </fill>
            </x14:dxf>
          </x14:cfRule>
          <xm:sqref>I149</xm:sqref>
        </x14:conditionalFormatting>
        <x14:conditionalFormatting xmlns:xm="http://schemas.microsoft.com/office/excel/2006/main">
          <x14:cfRule type="expression" priority="155" id="{FB29CA41-B221-F74E-B4EC-6DCEA392A240}">
            <xm:f>I$49=' Dati di riferimento'!$H$20</xm:f>
            <x14:dxf>
              <font>
                <color auto="1"/>
              </font>
              <fill>
                <patternFill>
                  <bgColor rgb="FF808080"/>
                </patternFill>
              </fill>
            </x14:dxf>
          </x14:cfRule>
          <xm:sqref>I152</xm:sqref>
        </x14:conditionalFormatting>
        <x14:conditionalFormatting xmlns:xm="http://schemas.microsoft.com/office/excel/2006/main">
          <x14:cfRule type="expression" priority="154" id="{D4A9BD30-E595-D541-837E-B2362B04A907}">
            <xm:f>I$49=' Dati di riferimento'!$H$20</xm:f>
            <x14:dxf>
              <font>
                <color auto="1"/>
              </font>
              <fill>
                <patternFill>
                  <bgColor rgb="FF808080"/>
                </patternFill>
              </fill>
            </x14:dxf>
          </x14:cfRule>
          <xm:sqref>I157</xm:sqref>
        </x14:conditionalFormatting>
        <x14:conditionalFormatting xmlns:xm="http://schemas.microsoft.com/office/excel/2006/main">
          <x14:cfRule type="expression" priority="153" id="{50FA0B11-37E8-CA45-8E90-96A2F1493DE5}">
            <xm:f>I$49=' Dati di riferimento'!$H$20</xm:f>
            <x14:dxf>
              <font>
                <color auto="1"/>
              </font>
              <fill>
                <patternFill>
                  <bgColor rgb="FF808080"/>
                </patternFill>
              </fill>
            </x14:dxf>
          </x14:cfRule>
          <xm:sqref>I160</xm:sqref>
        </x14:conditionalFormatting>
        <x14:conditionalFormatting xmlns:xm="http://schemas.microsoft.com/office/excel/2006/main">
          <x14:cfRule type="expression" priority="152" id="{9F8420A6-B32B-4742-B544-DD1BAF217F2F}">
            <xm:f>I$49=' Dati di riferimento'!$H$20</xm:f>
            <x14:dxf>
              <font>
                <color auto="1"/>
              </font>
              <fill>
                <patternFill>
                  <bgColor rgb="FF808080"/>
                </patternFill>
              </fill>
            </x14:dxf>
          </x14:cfRule>
          <xm:sqref>I165</xm:sqref>
        </x14:conditionalFormatting>
        <x14:conditionalFormatting xmlns:xm="http://schemas.microsoft.com/office/excel/2006/main">
          <x14:cfRule type="expression" priority="151" id="{B1209F61-FAC5-D045-8FFF-51CD8C2D5109}">
            <xm:f>I$49=' Dati di riferimento'!$H$20</xm:f>
            <x14:dxf>
              <font>
                <color auto="1"/>
              </font>
              <fill>
                <patternFill>
                  <bgColor rgb="FF808080"/>
                </patternFill>
              </fill>
            </x14:dxf>
          </x14:cfRule>
          <xm:sqref>I168</xm:sqref>
        </x14:conditionalFormatting>
        <x14:conditionalFormatting xmlns:xm="http://schemas.microsoft.com/office/excel/2006/main">
          <x14:cfRule type="expression" priority="143" id="{FA21A0F4-C1B4-3747-9716-1BEC78A12B14}">
            <xm:f>K$49=' Dati di riferimento'!$H$20</xm:f>
            <x14:dxf>
              <font>
                <color auto="1"/>
              </font>
              <fill>
                <patternFill>
                  <bgColor rgb="FF808080"/>
                </patternFill>
              </fill>
            </x14:dxf>
          </x14:cfRule>
          <xm:sqref>K133</xm:sqref>
        </x14:conditionalFormatting>
        <x14:conditionalFormatting xmlns:xm="http://schemas.microsoft.com/office/excel/2006/main">
          <x14:cfRule type="expression" priority="142" id="{0FDBC958-9395-2C4B-85EB-546E2DB1EE97}">
            <xm:f>K$49=' Dati di riferimento'!$H$20</xm:f>
            <x14:dxf>
              <font>
                <color auto="1"/>
              </font>
              <fill>
                <patternFill>
                  <bgColor rgb="FF808080"/>
                </patternFill>
              </fill>
            </x14:dxf>
          </x14:cfRule>
          <xm:sqref>K136</xm:sqref>
        </x14:conditionalFormatting>
        <x14:conditionalFormatting xmlns:xm="http://schemas.microsoft.com/office/excel/2006/main">
          <x14:cfRule type="expression" priority="141" id="{80D9479D-1AE5-B947-A233-10C31A1E78AA}">
            <xm:f>K$49=' Dati di riferimento'!$H$20</xm:f>
            <x14:dxf>
              <font>
                <color auto="1"/>
              </font>
              <fill>
                <patternFill>
                  <bgColor rgb="FF808080"/>
                </patternFill>
              </fill>
            </x14:dxf>
          </x14:cfRule>
          <xm:sqref>K141</xm:sqref>
        </x14:conditionalFormatting>
        <x14:conditionalFormatting xmlns:xm="http://schemas.microsoft.com/office/excel/2006/main">
          <x14:cfRule type="expression" priority="140" id="{496F9D4D-E55F-654E-87F3-F7664AEE2A4C}">
            <xm:f>K$49=' Dati di riferimento'!$H$20</xm:f>
            <x14:dxf>
              <font>
                <color auto="1"/>
              </font>
              <fill>
                <patternFill>
                  <bgColor rgb="FF808080"/>
                </patternFill>
              </fill>
            </x14:dxf>
          </x14:cfRule>
          <xm:sqref>K144</xm:sqref>
        </x14:conditionalFormatting>
        <x14:conditionalFormatting xmlns:xm="http://schemas.microsoft.com/office/excel/2006/main">
          <x14:cfRule type="expression" priority="139" id="{53BE9355-0537-EA49-B165-2B092839ADB3}">
            <xm:f>K$49=' Dati di riferimento'!$H$20</xm:f>
            <x14:dxf>
              <font>
                <color auto="1"/>
              </font>
              <fill>
                <patternFill>
                  <bgColor rgb="FF808080"/>
                </patternFill>
              </fill>
            </x14:dxf>
          </x14:cfRule>
          <xm:sqref>K149</xm:sqref>
        </x14:conditionalFormatting>
        <x14:conditionalFormatting xmlns:xm="http://schemas.microsoft.com/office/excel/2006/main">
          <x14:cfRule type="expression" priority="138" id="{7CF75C37-16B7-A447-A4F6-ED9F79B8666A}">
            <xm:f>K$49=' Dati di riferimento'!$H$20</xm:f>
            <x14:dxf>
              <font>
                <color auto="1"/>
              </font>
              <fill>
                <patternFill>
                  <bgColor rgb="FF808080"/>
                </patternFill>
              </fill>
            </x14:dxf>
          </x14:cfRule>
          <xm:sqref>K152</xm:sqref>
        </x14:conditionalFormatting>
        <x14:conditionalFormatting xmlns:xm="http://schemas.microsoft.com/office/excel/2006/main">
          <x14:cfRule type="expression" priority="137" id="{B90A5109-D369-624D-BCC1-2B9A73471F60}">
            <xm:f>K$49=' Dati di riferimento'!$H$20</xm:f>
            <x14:dxf>
              <font>
                <color auto="1"/>
              </font>
              <fill>
                <patternFill>
                  <bgColor rgb="FF808080"/>
                </patternFill>
              </fill>
            </x14:dxf>
          </x14:cfRule>
          <xm:sqref>K157</xm:sqref>
        </x14:conditionalFormatting>
        <x14:conditionalFormatting xmlns:xm="http://schemas.microsoft.com/office/excel/2006/main">
          <x14:cfRule type="expression" priority="136" id="{1966E1C1-9A80-914E-BACF-60C9E947B155}">
            <xm:f>K$49=' Dati di riferimento'!$H$20</xm:f>
            <x14:dxf>
              <font>
                <color auto="1"/>
              </font>
              <fill>
                <patternFill>
                  <bgColor rgb="FF808080"/>
                </patternFill>
              </fill>
            </x14:dxf>
          </x14:cfRule>
          <xm:sqref>K160</xm:sqref>
        </x14:conditionalFormatting>
        <x14:conditionalFormatting xmlns:xm="http://schemas.microsoft.com/office/excel/2006/main">
          <x14:cfRule type="expression" priority="135" id="{EEEC82A1-34FB-1741-829B-D205A7B2A7AA}">
            <xm:f>K$49=' Dati di riferimento'!$H$20</xm:f>
            <x14:dxf>
              <font>
                <color auto="1"/>
              </font>
              <fill>
                <patternFill>
                  <bgColor rgb="FF808080"/>
                </patternFill>
              </fill>
            </x14:dxf>
          </x14:cfRule>
          <xm:sqref>K165</xm:sqref>
        </x14:conditionalFormatting>
        <x14:conditionalFormatting xmlns:xm="http://schemas.microsoft.com/office/excel/2006/main">
          <x14:cfRule type="expression" priority="134" id="{2B950988-5ED9-C044-B10B-C22810213099}">
            <xm:f>K$49=' Dati di riferimento'!$H$20</xm:f>
            <x14:dxf>
              <font>
                <color auto="1"/>
              </font>
              <fill>
                <patternFill>
                  <bgColor rgb="FF808080"/>
                </patternFill>
              </fill>
            </x14:dxf>
          </x14:cfRule>
          <xm:sqref>K168</xm:sqref>
        </x14:conditionalFormatting>
        <x14:conditionalFormatting xmlns:xm="http://schemas.microsoft.com/office/excel/2006/main">
          <x14:cfRule type="expression" priority="126" id="{4316AA49-CA7D-E149-8E97-3E702F439C23}">
            <xm:f>M$49=' Dati di riferimento'!$H$20</xm:f>
            <x14:dxf>
              <font>
                <color auto="1"/>
              </font>
              <fill>
                <patternFill>
                  <bgColor rgb="FF808080"/>
                </patternFill>
              </fill>
            </x14:dxf>
          </x14:cfRule>
          <xm:sqref>M133</xm:sqref>
        </x14:conditionalFormatting>
        <x14:conditionalFormatting xmlns:xm="http://schemas.microsoft.com/office/excel/2006/main">
          <x14:cfRule type="expression" priority="125" id="{1D7BE33F-BDBF-5643-9CAC-7608514D9979}">
            <xm:f>M$49=' Dati di riferimento'!$H$20</xm:f>
            <x14:dxf>
              <font>
                <color auto="1"/>
              </font>
              <fill>
                <patternFill>
                  <bgColor rgb="FF808080"/>
                </patternFill>
              </fill>
            </x14:dxf>
          </x14:cfRule>
          <xm:sqref>M136</xm:sqref>
        </x14:conditionalFormatting>
        <x14:conditionalFormatting xmlns:xm="http://schemas.microsoft.com/office/excel/2006/main">
          <x14:cfRule type="expression" priority="124" id="{A389FB20-F524-A548-AFF8-E5240CBE5012}">
            <xm:f>M$49=' Dati di riferimento'!$H$20</xm:f>
            <x14:dxf>
              <font>
                <color auto="1"/>
              </font>
              <fill>
                <patternFill>
                  <bgColor rgb="FF808080"/>
                </patternFill>
              </fill>
            </x14:dxf>
          </x14:cfRule>
          <xm:sqref>M141</xm:sqref>
        </x14:conditionalFormatting>
        <x14:conditionalFormatting xmlns:xm="http://schemas.microsoft.com/office/excel/2006/main">
          <x14:cfRule type="expression" priority="123" id="{7E5F6BD7-1EE1-F445-B598-F25AEDE104F7}">
            <xm:f>M$49=' Dati di riferimento'!$H$20</xm:f>
            <x14:dxf>
              <font>
                <color auto="1"/>
              </font>
              <fill>
                <patternFill>
                  <bgColor rgb="FF808080"/>
                </patternFill>
              </fill>
            </x14:dxf>
          </x14:cfRule>
          <xm:sqref>M144</xm:sqref>
        </x14:conditionalFormatting>
        <x14:conditionalFormatting xmlns:xm="http://schemas.microsoft.com/office/excel/2006/main">
          <x14:cfRule type="expression" priority="122" id="{E30B5286-2E1E-8F44-AB6B-56F928DCC4F8}">
            <xm:f>M$49=' Dati di riferimento'!$H$20</xm:f>
            <x14:dxf>
              <font>
                <color auto="1"/>
              </font>
              <fill>
                <patternFill>
                  <bgColor rgb="FF808080"/>
                </patternFill>
              </fill>
            </x14:dxf>
          </x14:cfRule>
          <xm:sqref>M149</xm:sqref>
        </x14:conditionalFormatting>
        <x14:conditionalFormatting xmlns:xm="http://schemas.microsoft.com/office/excel/2006/main">
          <x14:cfRule type="expression" priority="121" id="{A7879822-C3BB-014B-B60B-D8DCA961FD29}">
            <xm:f>M$49=' Dati di riferimento'!$H$20</xm:f>
            <x14:dxf>
              <font>
                <color auto="1"/>
              </font>
              <fill>
                <patternFill>
                  <bgColor rgb="FF808080"/>
                </patternFill>
              </fill>
            </x14:dxf>
          </x14:cfRule>
          <xm:sqref>M152</xm:sqref>
        </x14:conditionalFormatting>
        <x14:conditionalFormatting xmlns:xm="http://schemas.microsoft.com/office/excel/2006/main">
          <x14:cfRule type="expression" priority="120" id="{D5FA4B40-7E78-624A-9DCD-615AAF00139A}">
            <xm:f>M$49=' Dati di riferimento'!$H$20</xm:f>
            <x14:dxf>
              <font>
                <color auto="1"/>
              </font>
              <fill>
                <patternFill>
                  <bgColor rgb="FF808080"/>
                </patternFill>
              </fill>
            </x14:dxf>
          </x14:cfRule>
          <xm:sqref>M157</xm:sqref>
        </x14:conditionalFormatting>
        <x14:conditionalFormatting xmlns:xm="http://schemas.microsoft.com/office/excel/2006/main">
          <x14:cfRule type="expression" priority="119" id="{C2DA5BE0-73CA-6748-AC18-0C8DADF67F61}">
            <xm:f>M$49=' Dati di riferimento'!$H$20</xm:f>
            <x14:dxf>
              <font>
                <color auto="1"/>
              </font>
              <fill>
                <patternFill>
                  <bgColor rgb="FF808080"/>
                </patternFill>
              </fill>
            </x14:dxf>
          </x14:cfRule>
          <xm:sqref>M160</xm:sqref>
        </x14:conditionalFormatting>
        <x14:conditionalFormatting xmlns:xm="http://schemas.microsoft.com/office/excel/2006/main">
          <x14:cfRule type="expression" priority="118" id="{8E70008E-7211-A940-BB27-08748303BF3B}">
            <xm:f>M$49=' Dati di riferimento'!$H$20</xm:f>
            <x14:dxf>
              <font>
                <color auto="1"/>
              </font>
              <fill>
                <patternFill>
                  <bgColor rgb="FF808080"/>
                </patternFill>
              </fill>
            </x14:dxf>
          </x14:cfRule>
          <xm:sqref>M165</xm:sqref>
        </x14:conditionalFormatting>
        <x14:conditionalFormatting xmlns:xm="http://schemas.microsoft.com/office/excel/2006/main">
          <x14:cfRule type="expression" priority="117" id="{E3559863-2991-2B4E-B5D5-AEC7042BC159}">
            <xm:f>M$49=' Dati di riferimento'!$H$20</xm:f>
            <x14:dxf>
              <font>
                <color auto="1"/>
              </font>
              <fill>
                <patternFill>
                  <bgColor rgb="FF808080"/>
                </patternFill>
              </fill>
            </x14:dxf>
          </x14:cfRule>
          <xm:sqref>M168</xm:sqref>
        </x14:conditionalFormatting>
        <x14:conditionalFormatting xmlns:xm="http://schemas.microsoft.com/office/excel/2006/main">
          <x14:cfRule type="expression" priority="109" id="{323C964A-686E-A94E-8AAA-6EB2C0310866}">
            <xm:f>O$49=' Dati di riferimento'!$H$20</xm:f>
            <x14:dxf>
              <font>
                <color auto="1"/>
              </font>
              <fill>
                <patternFill>
                  <bgColor rgb="FF808080"/>
                </patternFill>
              </fill>
            </x14:dxf>
          </x14:cfRule>
          <xm:sqref>O133</xm:sqref>
        </x14:conditionalFormatting>
        <x14:conditionalFormatting xmlns:xm="http://schemas.microsoft.com/office/excel/2006/main">
          <x14:cfRule type="expression" priority="108" id="{04775895-0579-384A-A115-CB6B89F28DB7}">
            <xm:f>O$49=' Dati di riferimento'!$H$20</xm:f>
            <x14:dxf>
              <font>
                <color auto="1"/>
              </font>
              <fill>
                <patternFill>
                  <bgColor rgb="FF808080"/>
                </patternFill>
              </fill>
            </x14:dxf>
          </x14:cfRule>
          <xm:sqref>O136</xm:sqref>
        </x14:conditionalFormatting>
        <x14:conditionalFormatting xmlns:xm="http://schemas.microsoft.com/office/excel/2006/main">
          <x14:cfRule type="expression" priority="107" id="{6A0376C6-946F-A64F-99CE-BC94DA1B8878}">
            <xm:f>O$49=' Dati di riferimento'!$H$20</xm:f>
            <x14:dxf>
              <font>
                <color auto="1"/>
              </font>
              <fill>
                <patternFill>
                  <bgColor rgb="FF808080"/>
                </patternFill>
              </fill>
            </x14:dxf>
          </x14:cfRule>
          <xm:sqref>O141</xm:sqref>
        </x14:conditionalFormatting>
        <x14:conditionalFormatting xmlns:xm="http://schemas.microsoft.com/office/excel/2006/main">
          <x14:cfRule type="expression" priority="106" id="{D85263A4-34C0-B148-A92B-FADD6B88821E}">
            <xm:f>O$49=' Dati di riferimento'!$H$20</xm:f>
            <x14:dxf>
              <font>
                <color auto="1"/>
              </font>
              <fill>
                <patternFill>
                  <bgColor rgb="FF808080"/>
                </patternFill>
              </fill>
            </x14:dxf>
          </x14:cfRule>
          <xm:sqref>O144</xm:sqref>
        </x14:conditionalFormatting>
        <x14:conditionalFormatting xmlns:xm="http://schemas.microsoft.com/office/excel/2006/main">
          <x14:cfRule type="expression" priority="105" id="{C8EB72F5-D139-7C44-83ED-1B31981FA4EA}">
            <xm:f>O$49=' Dati di riferimento'!$H$20</xm:f>
            <x14:dxf>
              <font>
                <color auto="1"/>
              </font>
              <fill>
                <patternFill>
                  <bgColor rgb="FF808080"/>
                </patternFill>
              </fill>
            </x14:dxf>
          </x14:cfRule>
          <xm:sqref>O149</xm:sqref>
        </x14:conditionalFormatting>
        <x14:conditionalFormatting xmlns:xm="http://schemas.microsoft.com/office/excel/2006/main">
          <x14:cfRule type="expression" priority="104" id="{474A6478-1DF9-564B-8461-1C000696A1D0}">
            <xm:f>O$49=' Dati di riferimento'!$H$20</xm:f>
            <x14:dxf>
              <font>
                <color auto="1"/>
              </font>
              <fill>
                <patternFill>
                  <bgColor rgb="FF808080"/>
                </patternFill>
              </fill>
            </x14:dxf>
          </x14:cfRule>
          <xm:sqref>O152</xm:sqref>
        </x14:conditionalFormatting>
        <x14:conditionalFormatting xmlns:xm="http://schemas.microsoft.com/office/excel/2006/main">
          <x14:cfRule type="expression" priority="103" id="{581F4FA9-4C2F-D047-8971-6892B982B0ED}">
            <xm:f>O$49=' Dati di riferimento'!$H$20</xm:f>
            <x14:dxf>
              <font>
                <color auto="1"/>
              </font>
              <fill>
                <patternFill>
                  <bgColor rgb="FF808080"/>
                </patternFill>
              </fill>
            </x14:dxf>
          </x14:cfRule>
          <xm:sqref>O157</xm:sqref>
        </x14:conditionalFormatting>
        <x14:conditionalFormatting xmlns:xm="http://schemas.microsoft.com/office/excel/2006/main">
          <x14:cfRule type="expression" priority="102" id="{06220DCF-45BD-104F-87B6-2189C29984AD}">
            <xm:f>O$49=' Dati di riferimento'!$H$20</xm:f>
            <x14:dxf>
              <font>
                <color auto="1"/>
              </font>
              <fill>
                <patternFill>
                  <bgColor rgb="FF808080"/>
                </patternFill>
              </fill>
            </x14:dxf>
          </x14:cfRule>
          <xm:sqref>O160</xm:sqref>
        </x14:conditionalFormatting>
        <x14:conditionalFormatting xmlns:xm="http://schemas.microsoft.com/office/excel/2006/main">
          <x14:cfRule type="expression" priority="101" id="{5BA5918C-96BF-7546-963C-F90A6F6D906D}">
            <xm:f>O$49=' Dati di riferimento'!$H$20</xm:f>
            <x14:dxf>
              <font>
                <color auto="1"/>
              </font>
              <fill>
                <patternFill>
                  <bgColor rgb="FF808080"/>
                </patternFill>
              </fill>
            </x14:dxf>
          </x14:cfRule>
          <xm:sqref>O165</xm:sqref>
        </x14:conditionalFormatting>
        <x14:conditionalFormatting xmlns:xm="http://schemas.microsoft.com/office/excel/2006/main">
          <x14:cfRule type="expression" priority="100" id="{254C2334-B584-6848-B255-4C7C6AF9D63B}">
            <xm:f>O$49=' Dati di riferimento'!$H$20</xm:f>
            <x14:dxf>
              <font>
                <color auto="1"/>
              </font>
              <fill>
                <patternFill>
                  <bgColor rgb="FF808080"/>
                </patternFill>
              </fill>
            </x14:dxf>
          </x14:cfRule>
          <xm:sqref>O168</xm:sqref>
        </x14:conditionalFormatting>
        <x14:conditionalFormatting xmlns:xm="http://schemas.microsoft.com/office/excel/2006/main">
          <x14:cfRule type="expression" priority="92" id="{152509ED-9AB1-494F-BD91-3942225A351B}">
            <xm:f>Q$49=' Dati di riferimento'!$H$20</xm:f>
            <x14:dxf>
              <font>
                <color auto="1"/>
              </font>
              <fill>
                <patternFill>
                  <bgColor rgb="FF808080"/>
                </patternFill>
              </fill>
            </x14:dxf>
          </x14:cfRule>
          <xm:sqref>Q133</xm:sqref>
        </x14:conditionalFormatting>
        <x14:conditionalFormatting xmlns:xm="http://schemas.microsoft.com/office/excel/2006/main">
          <x14:cfRule type="expression" priority="91" id="{0BACA858-FECB-F34C-BE78-B8879E5787F4}">
            <xm:f>Q$49=' Dati di riferimento'!$H$20</xm:f>
            <x14:dxf>
              <font>
                <color auto="1"/>
              </font>
              <fill>
                <patternFill>
                  <bgColor rgb="FF808080"/>
                </patternFill>
              </fill>
            </x14:dxf>
          </x14:cfRule>
          <xm:sqref>Q136</xm:sqref>
        </x14:conditionalFormatting>
        <x14:conditionalFormatting xmlns:xm="http://schemas.microsoft.com/office/excel/2006/main">
          <x14:cfRule type="expression" priority="90" id="{5973202B-DF6F-3046-9304-14898D7C6DAF}">
            <xm:f>Q$49=' Dati di riferimento'!$H$20</xm:f>
            <x14:dxf>
              <font>
                <color auto="1"/>
              </font>
              <fill>
                <patternFill>
                  <bgColor rgb="FF808080"/>
                </patternFill>
              </fill>
            </x14:dxf>
          </x14:cfRule>
          <xm:sqref>Q141</xm:sqref>
        </x14:conditionalFormatting>
        <x14:conditionalFormatting xmlns:xm="http://schemas.microsoft.com/office/excel/2006/main">
          <x14:cfRule type="expression" priority="89" id="{414496BF-1EA2-B445-AFE9-B17EF83217DD}">
            <xm:f>Q$49=' Dati di riferimento'!$H$20</xm:f>
            <x14:dxf>
              <font>
                <color auto="1"/>
              </font>
              <fill>
                <patternFill>
                  <bgColor rgb="FF808080"/>
                </patternFill>
              </fill>
            </x14:dxf>
          </x14:cfRule>
          <xm:sqref>Q144</xm:sqref>
        </x14:conditionalFormatting>
        <x14:conditionalFormatting xmlns:xm="http://schemas.microsoft.com/office/excel/2006/main">
          <x14:cfRule type="expression" priority="88" id="{67FFD688-3901-1C41-9D86-36019F3EB3A3}">
            <xm:f>Q$49=' Dati di riferimento'!$H$20</xm:f>
            <x14:dxf>
              <font>
                <color auto="1"/>
              </font>
              <fill>
                <patternFill>
                  <bgColor rgb="FF808080"/>
                </patternFill>
              </fill>
            </x14:dxf>
          </x14:cfRule>
          <xm:sqref>Q149</xm:sqref>
        </x14:conditionalFormatting>
        <x14:conditionalFormatting xmlns:xm="http://schemas.microsoft.com/office/excel/2006/main">
          <x14:cfRule type="expression" priority="87" id="{09491DA5-5F7E-114A-859C-539C4D1CB5C3}">
            <xm:f>Q$49=' Dati di riferimento'!$H$20</xm:f>
            <x14:dxf>
              <font>
                <color auto="1"/>
              </font>
              <fill>
                <patternFill>
                  <bgColor rgb="FF808080"/>
                </patternFill>
              </fill>
            </x14:dxf>
          </x14:cfRule>
          <xm:sqref>Q152</xm:sqref>
        </x14:conditionalFormatting>
        <x14:conditionalFormatting xmlns:xm="http://schemas.microsoft.com/office/excel/2006/main">
          <x14:cfRule type="expression" priority="86" id="{20FAA688-55C2-904B-AEC5-C76637CC39FE}">
            <xm:f>Q$49=' Dati di riferimento'!$H$20</xm:f>
            <x14:dxf>
              <font>
                <color auto="1"/>
              </font>
              <fill>
                <patternFill>
                  <bgColor rgb="FF808080"/>
                </patternFill>
              </fill>
            </x14:dxf>
          </x14:cfRule>
          <xm:sqref>Q157</xm:sqref>
        </x14:conditionalFormatting>
        <x14:conditionalFormatting xmlns:xm="http://schemas.microsoft.com/office/excel/2006/main">
          <x14:cfRule type="expression" priority="85" id="{CF381C3D-5891-7B42-A65E-40556266087A}">
            <xm:f>Q$49=' Dati di riferimento'!$H$20</xm:f>
            <x14:dxf>
              <font>
                <color auto="1"/>
              </font>
              <fill>
                <patternFill>
                  <bgColor rgb="FF808080"/>
                </patternFill>
              </fill>
            </x14:dxf>
          </x14:cfRule>
          <xm:sqref>Q160</xm:sqref>
        </x14:conditionalFormatting>
        <x14:conditionalFormatting xmlns:xm="http://schemas.microsoft.com/office/excel/2006/main">
          <x14:cfRule type="expression" priority="84" id="{B7C799E7-6A3C-AF47-93A6-8EA0FFB46671}">
            <xm:f>Q$49=' Dati di riferimento'!$H$20</xm:f>
            <x14:dxf>
              <font>
                <color auto="1"/>
              </font>
              <fill>
                <patternFill>
                  <bgColor rgb="FF808080"/>
                </patternFill>
              </fill>
            </x14:dxf>
          </x14:cfRule>
          <xm:sqref>Q165</xm:sqref>
        </x14:conditionalFormatting>
        <x14:conditionalFormatting xmlns:xm="http://schemas.microsoft.com/office/excel/2006/main">
          <x14:cfRule type="expression" priority="83" id="{93D60922-903C-D544-A3C0-03DB6452434A}">
            <xm:f>Q$49=' Dati di riferimento'!$H$20</xm:f>
            <x14:dxf>
              <font>
                <color auto="1"/>
              </font>
              <fill>
                <patternFill>
                  <bgColor rgb="FF808080"/>
                </patternFill>
              </fill>
            </x14:dxf>
          </x14:cfRule>
          <xm:sqref>Q168</xm:sqref>
        </x14:conditionalFormatting>
        <x14:conditionalFormatting xmlns:xm="http://schemas.microsoft.com/office/excel/2006/main">
          <x14:cfRule type="expression" priority="75" id="{4C5E67D8-D731-3D40-B3B2-B25447CF5547}">
            <xm:f>S$49=' Dati di riferimento'!$H$20</xm:f>
            <x14:dxf>
              <font>
                <color auto="1"/>
              </font>
              <fill>
                <patternFill>
                  <bgColor rgb="FF808080"/>
                </patternFill>
              </fill>
            </x14:dxf>
          </x14:cfRule>
          <xm:sqref>S133</xm:sqref>
        </x14:conditionalFormatting>
        <x14:conditionalFormatting xmlns:xm="http://schemas.microsoft.com/office/excel/2006/main">
          <x14:cfRule type="expression" priority="74" id="{25D3FA76-0385-C647-918F-6CF117F55831}">
            <xm:f>S$49=' Dati di riferimento'!$H$20</xm:f>
            <x14:dxf>
              <font>
                <color auto="1"/>
              </font>
              <fill>
                <patternFill>
                  <bgColor rgb="FF808080"/>
                </patternFill>
              </fill>
            </x14:dxf>
          </x14:cfRule>
          <xm:sqref>S136</xm:sqref>
        </x14:conditionalFormatting>
        <x14:conditionalFormatting xmlns:xm="http://schemas.microsoft.com/office/excel/2006/main">
          <x14:cfRule type="expression" priority="73" id="{789A664A-7995-0E47-9EF0-A9D6410FF1D6}">
            <xm:f>S$49=' Dati di riferimento'!$H$20</xm:f>
            <x14:dxf>
              <font>
                <color auto="1"/>
              </font>
              <fill>
                <patternFill>
                  <bgColor rgb="FF808080"/>
                </patternFill>
              </fill>
            </x14:dxf>
          </x14:cfRule>
          <xm:sqref>S141</xm:sqref>
        </x14:conditionalFormatting>
        <x14:conditionalFormatting xmlns:xm="http://schemas.microsoft.com/office/excel/2006/main">
          <x14:cfRule type="expression" priority="72" id="{615EA59F-1E54-0F45-A32B-B797E8403C24}">
            <xm:f>S$49=' Dati di riferimento'!$H$20</xm:f>
            <x14:dxf>
              <font>
                <color auto="1"/>
              </font>
              <fill>
                <patternFill>
                  <bgColor rgb="FF808080"/>
                </patternFill>
              </fill>
            </x14:dxf>
          </x14:cfRule>
          <xm:sqref>S144</xm:sqref>
        </x14:conditionalFormatting>
        <x14:conditionalFormatting xmlns:xm="http://schemas.microsoft.com/office/excel/2006/main">
          <x14:cfRule type="expression" priority="71" id="{DE5BC782-CD7D-E248-9E7F-3A482B7CFC63}">
            <xm:f>S$49=' Dati di riferimento'!$H$20</xm:f>
            <x14:dxf>
              <font>
                <color auto="1"/>
              </font>
              <fill>
                <patternFill>
                  <bgColor rgb="FF808080"/>
                </patternFill>
              </fill>
            </x14:dxf>
          </x14:cfRule>
          <xm:sqref>S149</xm:sqref>
        </x14:conditionalFormatting>
        <x14:conditionalFormatting xmlns:xm="http://schemas.microsoft.com/office/excel/2006/main">
          <x14:cfRule type="expression" priority="70" id="{D7A4E06D-B0D4-9B41-9F2E-0BE2CCBD697D}">
            <xm:f>S$49=' Dati di riferimento'!$H$20</xm:f>
            <x14:dxf>
              <font>
                <color auto="1"/>
              </font>
              <fill>
                <patternFill>
                  <bgColor rgb="FF808080"/>
                </patternFill>
              </fill>
            </x14:dxf>
          </x14:cfRule>
          <xm:sqref>S152</xm:sqref>
        </x14:conditionalFormatting>
        <x14:conditionalFormatting xmlns:xm="http://schemas.microsoft.com/office/excel/2006/main">
          <x14:cfRule type="expression" priority="69" id="{5BAD72FB-65A8-9A4D-869F-A3A03F4ADF01}">
            <xm:f>S$49=' Dati di riferimento'!$H$20</xm:f>
            <x14:dxf>
              <font>
                <color auto="1"/>
              </font>
              <fill>
                <patternFill>
                  <bgColor rgb="FF808080"/>
                </patternFill>
              </fill>
            </x14:dxf>
          </x14:cfRule>
          <xm:sqref>S157</xm:sqref>
        </x14:conditionalFormatting>
        <x14:conditionalFormatting xmlns:xm="http://schemas.microsoft.com/office/excel/2006/main">
          <x14:cfRule type="expression" priority="68" id="{AE3B96C9-3503-294B-A13A-16D036187A22}">
            <xm:f>S$49=' Dati di riferimento'!$H$20</xm:f>
            <x14:dxf>
              <font>
                <color auto="1"/>
              </font>
              <fill>
                <patternFill>
                  <bgColor rgb="FF808080"/>
                </patternFill>
              </fill>
            </x14:dxf>
          </x14:cfRule>
          <xm:sqref>S160</xm:sqref>
        </x14:conditionalFormatting>
        <x14:conditionalFormatting xmlns:xm="http://schemas.microsoft.com/office/excel/2006/main">
          <x14:cfRule type="expression" priority="67" id="{B0132829-8329-9C46-A159-4826FDA010AD}">
            <xm:f>S$49=' Dati di riferimento'!$H$20</xm:f>
            <x14:dxf>
              <font>
                <color auto="1"/>
              </font>
              <fill>
                <patternFill>
                  <bgColor rgb="FF808080"/>
                </patternFill>
              </fill>
            </x14:dxf>
          </x14:cfRule>
          <xm:sqref>S165</xm:sqref>
        </x14:conditionalFormatting>
        <x14:conditionalFormatting xmlns:xm="http://schemas.microsoft.com/office/excel/2006/main">
          <x14:cfRule type="expression" priority="66" id="{7522F462-FD7A-ED49-973D-641CC998A20D}">
            <xm:f>S$49=' Dati di riferimento'!$H$20</xm:f>
            <x14:dxf>
              <font>
                <color auto="1"/>
              </font>
              <fill>
                <patternFill>
                  <bgColor rgb="FF808080"/>
                </patternFill>
              </fill>
            </x14:dxf>
          </x14:cfRule>
          <xm:sqref>S168</xm:sqref>
        </x14:conditionalFormatting>
        <x14:conditionalFormatting xmlns:xm="http://schemas.microsoft.com/office/excel/2006/main">
          <x14:cfRule type="expression" priority="58" id="{C1662182-036A-034A-A901-4D37345F1B22}">
            <xm:f>U$49=' Dati di riferimento'!$H$20</xm:f>
            <x14:dxf>
              <font>
                <color auto="1"/>
              </font>
              <fill>
                <patternFill>
                  <bgColor rgb="FF808080"/>
                </patternFill>
              </fill>
            </x14:dxf>
          </x14:cfRule>
          <xm:sqref>U133</xm:sqref>
        </x14:conditionalFormatting>
        <x14:conditionalFormatting xmlns:xm="http://schemas.microsoft.com/office/excel/2006/main">
          <x14:cfRule type="expression" priority="57" id="{FCDBC946-4EB8-8641-ACB9-BC1FA39DE746}">
            <xm:f>U$49=' Dati di riferimento'!$H$20</xm:f>
            <x14:dxf>
              <font>
                <color auto="1"/>
              </font>
              <fill>
                <patternFill>
                  <bgColor rgb="FF808080"/>
                </patternFill>
              </fill>
            </x14:dxf>
          </x14:cfRule>
          <xm:sqref>U136</xm:sqref>
        </x14:conditionalFormatting>
        <x14:conditionalFormatting xmlns:xm="http://schemas.microsoft.com/office/excel/2006/main">
          <x14:cfRule type="expression" priority="56" id="{A7283C97-5E71-464F-81A1-F63478E487DE}">
            <xm:f>U$49=' Dati di riferimento'!$H$20</xm:f>
            <x14:dxf>
              <font>
                <color auto="1"/>
              </font>
              <fill>
                <patternFill>
                  <bgColor rgb="FF808080"/>
                </patternFill>
              </fill>
            </x14:dxf>
          </x14:cfRule>
          <xm:sqref>U141</xm:sqref>
        </x14:conditionalFormatting>
        <x14:conditionalFormatting xmlns:xm="http://schemas.microsoft.com/office/excel/2006/main">
          <x14:cfRule type="expression" priority="55" id="{18A49EB7-5755-994C-B8F9-3B7CF23AE564}">
            <xm:f>U$49=' Dati di riferimento'!$H$20</xm:f>
            <x14:dxf>
              <font>
                <color auto="1"/>
              </font>
              <fill>
                <patternFill>
                  <bgColor rgb="FF808080"/>
                </patternFill>
              </fill>
            </x14:dxf>
          </x14:cfRule>
          <xm:sqref>U144</xm:sqref>
        </x14:conditionalFormatting>
        <x14:conditionalFormatting xmlns:xm="http://schemas.microsoft.com/office/excel/2006/main">
          <x14:cfRule type="expression" priority="54" id="{9A15CEA9-11CF-1C40-AA2B-5E46FBBAE979}">
            <xm:f>U$49=' Dati di riferimento'!$H$20</xm:f>
            <x14:dxf>
              <font>
                <color auto="1"/>
              </font>
              <fill>
                <patternFill>
                  <bgColor rgb="FF808080"/>
                </patternFill>
              </fill>
            </x14:dxf>
          </x14:cfRule>
          <xm:sqref>U149</xm:sqref>
        </x14:conditionalFormatting>
        <x14:conditionalFormatting xmlns:xm="http://schemas.microsoft.com/office/excel/2006/main">
          <x14:cfRule type="expression" priority="53" id="{4889E1A0-2A22-434C-ADF2-425CEB96565E}">
            <xm:f>U$49=' Dati di riferimento'!$H$20</xm:f>
            <x14:dxf>
              <font>
                <color auto="1"/>
              </font>
              <fill>
                <patternFill>
                  <bgColor rgb="FF808080"/>
                </patternFill>
              </fill>
            </x14:dxf>
          </x14:cfRule>
          <xm:sqref>U152</xm:sqref>
        </x14:conditionalFormatting>
        <x14:conditionalFormatting xmlns:xm="http://schemas.microsoft.com/office/excel/2006/main">
          <x14:cfRule type="expression" priority="52" id="{48570C69-1D18-854F-9D7F-1C324BB3D482}">
            <xm:f>U$49=' Dati di riferimento'!$H$20</xm:f>
            <x14:dxf>
              <font>
                <color auto="1"/>
              </font>
              <fill>
                <patternFill>
                  <bgColor rgb="FF808080"/>
                </patternFill>
              </fill>
            </x14:dxf>
          </x14:cfRule>
          <xm:sqref>U157</xm:sqref>
        </x14:conditionalFormatting>
        <x14:conditionalFormatting xmlns:xm="http://schemas.microsoft.com/office/excel/2006/main">
          <x14:cfRule type="expression" priority="51" id="{59E625DB-226F-4E4D-AF95-9E17161F5933}">
            <xm:f>U$49=' Dati di riferimento'!$H$20</xm:f>
            <x14:dxf>
              <font>
                <color auto="1"/>
              </font>
              <fill>
                <patternFill>
                  <bgColor rgb="FF808080"/>
                </patternFill>
              </fill>
            </x14:dxf>
          </x14:cfRule>
          <xm:sqref>U160</xm:sqref>
        </x14:conditionalFormatting>
        <x14:conditionalFormatting xmlns:xm="http://schemas.microsoft.com/office/excel/2006/main">
          <x14:cfRule type="expression" priority="50" id="{5E9A70EC-1A62-304B-9E52-6E87BE3BDC53}">
            <xm:f>U$49=' Dati di riferimento'!$H$20</xm:f>
            <x14:dxf>
              <font>
                <color auto="1"/>
              </font>
              <fill>
                <patternFill>
                  <bgColor rgb="FF808080"/>
                </patternFill>
              </fill>
            </x14:dxf>
          </x14:cfRule>
          <xm:sqref>U165</xm:sqref>
        </x14:conditionalFormatting>
        <x14:conditionalFormatting xmlns:xm="http://schemas.microsoft.com/office/excel/2006/main">
          <x14:cfRule type="expression" priority="49" id="{7D87FAE6-F133-F840-B320-653F69DF6C1D}">
            <xm:f>U$49=' Dati di riferimento'!$H$20</xm:f>
            <x14:dxf>
              <font>
                <color auto="1"/>
              </font>
              <fill>
                <patternFill>
                  <bgColor rgb="FF808080"/>
                </patternFill>
              </fill>
            </x14:dxf>
          </x14:cfRule>
          <xm:sqref>U168</xm:sqref>
        </x14:conditionalFormatting>
        <x14:conditionalFormatting xmlns:xm="http://schemas.microsoft.com/office/excel/2006/main">
          <x14:cfRule type="expression" priority="41" id="{7A574187-5216-7A4D-A44B-CE992627036B}">
            <xm:f>W$49=' Dati di riferimento'!$H$20</xm:f>
            <x14:dxf>
              <font>
                <color auto="1"/>
              </font>
              <fill>
                <patternFill>
                  <bgColor rgb="FF808080"/>
                </patternFill>
              </fill>
            </x14:dxf>
          </x14:cfRule>
          <xm:sqref>W133</xm:sqref>
        </x14:conditionalFormatting>
        <x14:conditionalFormatting xmlns:xm="http://schemas.microsoft.com/office/excel/2006/main">
          <x14:cfRule type="expression" priority="40" id="{4C03637D-C5FC-FC47-9DDD-D1E1BD4173A3}">
            <xm:f>W$49=' Dati di riferimento'!$H$20</xm:f>
            <x14:dxf>
              <font>
                <color auto="1"/>
              </font>
              <fill>
                <patternFill>
                  <bgColor rgb="FF808080"/>
                </patternFill>
              </fill>
            </x14:dxf>
          </x14:cfRule>
          <xm:sqref>W136</xm:sqref>
        </x14:conditionalFormatting>
        <x14:conditionalFormatting xmlns:xm="http://schemas.microsoft.com/office/excel/2006/main">
          <x14:cfRule type="expression" priority="39" id="{FE328909-70D0-4040-B06C-E1C298BDC079}">
            <xm:f>W$49=' Dati di riferimento'!$H$20</xm:f>
            <x14:dxf>
              <font>
                <color auto="1"/>
              </font>
              <fill>
                <patternFill>
                  <bgColor rgb="FF808080"/>
                </patternFill>
              </fill>
            </x14:dxf>
          </x14:cfRule>
          <xm:sqref>W141</xm:sqref>
        </x14:conditionalFormatting>
        <x14:conditionalFormatting xmlns:xm="http://schemas.microsoft.com/office/excel/2006/main">
          <x14:cfRule type="expression" priority="38" id="{EFF22FCB-BAB7-AB47-BFF2-B4C576F6314D}">
            <xm:f>W$49=' Dati di riferimento'!$H$20</xm:f>
            <x14:dxf>
              <font>
                <color auto="1"/>
              </font>
              <fill>
                <patternFill>
                  <bgColor rgb="FF808080"/>
                </patternFill>
              </fill>
            </x14:dxf>
          </x14:cfRule>
          <xm:sqref>W144</xm:sqref>
        </x14:conditionalFormatting>
        <x14:conditionalFormatting xmlns:xm="http://schemas.microsoft.com/office/excel/2006/main">
          <x14:cfRule type="expression" priority="37" id="{963CE92C-3879-8745-AA19-BDAADF9BC601}">
            <xm:f>W$49=' Dati di riferimento'!$H$20</xm:f>
            <x14:dxf>
              <font>
                <color auto="1"/>
              </font>
              <fill>
                <patternFill>
                  <bgColor rgb="FF808080"/>
                </patternFill>
              </fill>
            </x14:dxf>
          </x14:cfRule>
          <xm:sqref>W149</xm:sqref>
        </x14:conditionalFormatting>
        <x14:conditionalFormatting xmlns:xm="http://schemas.microsoft.com/office/excel/2006/main">
          <x14:cfRule type="expression" priority="36" id="{010D153E-C60B-CA4E-8E62-58D06F74824A}">
            <xm:f>W$49=' Dati di riferimento'!$H$20</xm:f>
            <x14:dxf>
              <font>
                <color auto="1"/>
              </font>
              <fill>
                <patternFill>
                  <bgColor rgb="FF808080"/>
                </patternFill>
              </fill>
            </x14:dxf>
          </x14:cfRule>
          <xm:sqref>W152</xm:sqref>
        </x14:conditionalFormatting>
        <x14:conditionalFormatting xmlns:xm="http://schemas.microsoft.com/office/excel/2006/main">
          <x14:cfRule type="expression" priority="35" id="{700D006E-CFD0-0A4F-AE2A-F6956E0E67FC}">
            <xm:f>W$49=' Dati di riferimento'!$H$20</xm:f>
            <x14:dxf>
              <font>
                <color auto="1"/>
              </font>
              <fill>
                <patternFill>
                  <bgColor rgb="FF808080"/>
                </patternFill>
              </fill>
            </x14:dxf>
          </x14:cfRule>
          <xm:sqref>W157</xm:sqref>
        </x14:conditionalFormatting>
        <x14:conditionalFormatting xmlns:xm="http://schemas.microsoft.com/office/excel/2006/main">
          <x14:cfRule type="expression" priority="34" id="{4B18C894-9DA3-5C43-8CDE-22A005628689}">
            <xm:f>W$49=' Dati di riferimento'!$H$20</xm:f>
            <x14:dxf>
              <font>
                <color auto="1"/>
              </font>
              <fill>
                <patternFill>
                  <bgColor rgb="FF808080"/>
                </patternFill>
              </fill>
            </x14:dxf>
          </x14:cfRule>
          <xm:sqref>W160</xm:sqref>
        </x14:conditionalFormatting>
        <x14:conditionalFormatting xmlns:xm="http://schemas.microsoft.com/office/excel/2006/main">
          <x14:cfRule type="expression" priority="33" id="{78597AB8-0B32-2F48-8DE9-D8E0B84455EE}">
            <xm:f>W$49=' Dati di riferimento'!$H$20</xm:f>
            <x14:dxf>
              <font>
                <color auto="1"/>
              </font>
              <fill>
                <patternFill>
                  <bgColor rgb="FF808080"/>
                </patternFill>
              </fill>
            </x14:dxf>
          </x14:cfRule>
          <xm:sqref>W165</xm:sqref>
        </x14:conditionalFormatting>
        <x14:conditionalFormatting xmlns:xm="http://schemas.microsoft.com/office/excel/2006/main">
          <x14:cfRule type="expression" priority="861" id="{AC5566C7-0BCF-8E47-8D6A-74F81DED61E2}">
            <xm:f>E$6=' Dati di riferimento'!$H$7</xm:f>
            <x14:dxf>
              <font>
                <color auto="1"/>
              </font>
              <fill>
                <patternFill>
                  <bgColor theme="1" tint="0.499984740745262"/>
                </patternFill>
              </fill>
            </x14:dxf>
          </x14:cfRule>
          <x14:cfRule type="expression" priority="862" id="{D8C1DAD3-BB98-034A-9482-73C5042BEF4A}">
            <xm:f>E$20=' Dati di riferimento'!$H$14</xm:f>
            <x14:dxf>
              <font>
                <color auto="1"/>
              </font>
              <fill>
                <patternFill>
                  <bgColor theme="1" tint="0.499984740745262"/>
                </patternFill>
              </fill>
            </x14:dxf>
          </x14:cfRule>
          <xm:sqref>E21 E105 G105 I105 K105 M105 O105 Q105 S105 U105 W105</xm:sqref>
        </x14:conditionalFormatting>
        <x14:conditionalFormatting xmlns:xm="http://schemas.microsoft.com/office/excel/2006/main">
          <x14:cfRule type="expression" priority="26" id="{EF7AF817-DAA1-F94F-A1B6-19F9C10B30DC}">
            <xm:f>G$6=' Dati di riferimento'!$H$7</xm:f>
            <x14:dxf>
              <font>
                <color auto="1"/>
              </font>
              <fill>
                <patternFill>
                  <bgColor theme="1" tint="0.499984740745262"/>
                </patternFill>
              </fill>
            </x14:dxf>
          </x14:cfRule>
          <x14:cfRule type="expression" priority="27" id="{D6D3D428-B6A0-454A-9B82-8B7FB7353E79}">
            <xm:f>G$20=' Dati di riferimento'!$H$14</xm:f>
            <x14:dxf>
              <font>
                <color auto="1"/>
              </font>
              <fill>
                <patternFill>
                  <bgColor theme="1" tint="0.499984740745262"/>
                </patternFill>
              </fill>
            </x14:dxf>
          </x14:cfRule>
          <xm:sqref>G21</xm:sqref>
        </x14:conditionalFormatting>
        <x14:conditionalFormatting xmlns:xm="http://schemas.microsoft.com/office/excel/2006/main">
          <x14:cfRule type="expression" priority="24" id="{BB13490C-910F-5743-A2A9-98062FACB3C8}">
            <xm:f>I$6=' Dati di riferimento'!$H$7</xm:f>
            <x14:dxf>
              <font>
                <color auto="1"/>
              </font>
              <fill>
                <patternFill>
                  <bgColor theme="1" tint="0.499984740745262"/>
                </patternFill>
              </fill>
            </x14:dxf>
          </x14:cfRule>
          <x14:cfRule type="expression" priority="25" id="{4CD636D8-7759-074E-810B-75EE58CEF727}">
            <xm:f>I$20=' Dati di riferimento'!$H$14</xm:f>
            <x14:dxf>
              <font>
                <color auto="1"/>
              </font>
              <fill>
                <patternFill>
                  <bgColor theme="1" tint="0.499984740745262"/>
                </patternFill>
              </fill>
            </x14:dxf>
          </x14:cfRule>
          <xm:sqref>I21</xm:sqref>
        </x14:conditionalFormatting>
        <x14:conditionalFormatting xmlns:xm="http://schemas.microsoft.com/office/excel/2006/main">
          <x14:cfRule type="expression" priority="22" id="{A216E3E6-64CC-9740-817F-095DF8A1F0CF}">
            <xm:f>K$6=' Dati di riferimento'!$H$7</xm:f>
            <x14:dxf>
              <font>
                <color auto="1"/>
              </font>
              <fill>
                <patternFill>
                  <bgColor theme="1" tint="0.499984740745262"/>
                </patternFill>
              </fill>
            </x14:dxf>
          </x14:cfRule>
          <x14:cfRule type="expression" priority="23" id="{5F6E0A0B-4A84-3E49-8C73-72E26DC59228}">
            <xm:f>K$20=' Dati di riferimento'!$H$14</xm:f>
            <x14:dxf>
              <font>
                <color auto="1"/>
              </font>
              <fill>
                <patternFill>
                  <bgColor theme="1" tint="0.499984740745262"/>
                </patternFill>
              </fill>
            </x14:dxf>
          </x14:cfRule>
          <xm:sqref>K21</xm:sqref>
        </x14:conditionalFormatting>
        <x14:conditionalFormatting xmlns:xm="http://schemas.microsoft.com/office/excel/2006/main">
          <x14:cfRule type="expression" priority="20" id="{DEE59A01-AD87-D34B-9CC5-38BF032B6124}">
            <xm:f>M$6=' Dati di riferimento'!$H$7</xm:f>
            <x14:dxf>
              <font>
                <color auto="1"/>
              </font>
              <fill>
                <patternFill>
                  <bgColor theme="1" tint="0.499984740745262"/>
                </patternFill>
              </fill>
            </x14:dxf>
          </x14:cfRule>
          <x14:cfRule type="expression" priority="21" id="{EEAC7D72-B364-AF47-BE89-23DC78A3AD66}">
            <xm:f>M$20=' Dati di riferimento'!$H$14</xm:f>
            <x14:dxf>
              <font>
                <color auto="1"/>
              </font>
              <fill>
                <patternFill>
                  <bgColor theme="1" tint="0.499984740745262"/>
                </patternFill>
              </fill>
            </x14:dxf>
          </x14:cfRule>
          <xm:sqref>M21</xm:sqref>
        </x14:conditionalFormatting>
        <x14:conditionalFormatting xmlns:xm="http://schemas.microsoft.com/office/excel/2006/main">
          <x14:cfRule type="expression" priority="18" id="{F5A08C9D-327F-DA4D-8D20-23CB0BCF59F8}">
            <xm:f>O$6=' Dati di riferimento'!$H$7</xm:f>
            <x14:dxf>
              <font>
                <color auto="1"/>
              </font>
              <fill>
                <patternFill>
                  <bgColor theme="1" tint="0.499984740745262"/>
                </patternFill>
              </fill>
            </x14:dxf>
          </x14:cfRule>
          <x14:cfRule type="expression" priority="19" id="{6A91B8BD-141B-404A-8CCC-731F3F3780C6}">
            <xm:f>O$20=' Dati di riferimento'!$H$14</xm:f>
            <x14:dxf>
              <font>
                <color auto="1"/>
              </font>
              <fill>
                <patternFill>
                  <bgColor theme="1" tint="0.499984740745262"/>
                </patternFill>
              </fill>
            </x14:dxf>
          </x14:cfRule>
          <xm:sqref>O21</xm:sqref>
        </x14:conditionalFormatting>
        <x14:conditionalFormatting xmlns:xm="http://schemas.microsoft.com/office/excel/2006/main">
          <x14:cfRule type="expression" priority="16" id="{F5CFE1FB-7475-904C-AFC6-8D78C63E2135}">
            <xm:f>Q$6=' Dati di riferimento'!$H$7</xm:f>
            <x14:dxf>
              <font>
                <color auto="1"/>
              </font>
              <fill>
                <patternFill>
                  <bgColor theme="1" tint="0.499984740745262"/>
                </patternFill>
              </fill>
            </x14:dxf>
          </x14:cfRule>
          <x14:cfRule type="expression" priority="17" id="{1A6BB372-ED3F-584E-AD54-139509472AA3}">
            <xm:f>Q$20=' Dati di riferimento'!$H$14</xm:f>
            <x14:dxf>
              <font>
                <color auto="1"/>
              </font>
              <fill>
                <patternFill>
                  <bgColor theme="1" tint="0.499984740745262"/>
                </patternFill>
              </fill>
            </x14:dxf>
          </x14:cfRule>
          <xm:sqref>Q21</xm:sqref>
        </x14:conditionalFormatting>
        <x14:conditionalFormatting xmlns:xm="http://schemas.microsoft.com/office/excel/2006/main">
          <x14:cfRule type="expression" priority="14" id="{0837D41C-B0E6-284C-8399-427E5BC42EE1}">
            <xm:f>S$6=' Dati di riferimento'!$H$7</xm:f>
            <x14:dxf>
              <font>
                <color auto="1"/>
              </font>
              <fill>
                <patternFill>
                  <bgColor theme="1" tint="0.499984740745262"/>
                </patternFill>
              </fill>
            </x14:dxf>
          </x14:cfRule>
          <x14:cfRule type="expression" priority="15" id="{BDF96A9D-6AD7-8844-AAF8-146703FCAA7F}">
            <xm:f>S$20=' Dati di riferimento'!$H$14</xm:f>
            <x14:dxf>
              <font>
                <color auto="1"/>
              </font>
              <fill>
                <patternFill>
                  <bgColor theme="1" tint="0.499984740745262"/>
                </patternFill>
              </fill>
            </x14:dxf>
          </x14:cfRule>
          <xm:sqref>S21</xm:sqref>
        </x14:conditionalFormatting>
        <x14:conditionalFormatting xmlns:xm="http://schemas.microsoft.com/office/excel/2006/main">
          <x14:cfRule type="expression" priority="12" id="{AECCCEDF-753B-AF4E-A4B2-A7C7EC64B47E}">
            <xm:f>U$6=' Dati di riferimento'!$H$7</xm:f>
            <x14:dxf>
              <font>
                <color auto="1"/>
              </font>
              <fill>
                <patternFill>
                  <bgColor theme="1" tint="0.499984740745262"/>
                </patternFill>
              </fill>
            </x14:dxf>
          </x14:cfRule>
          <x14:cfRule type="expression" priority="13" id="{C7212B07-D91C-B040-9E90-2E472C840950}">
            <xm:f>U$20=' Dati di riferimento'!$H$14</xm:f>
            <x14:dxf>
              <font>
                <color auto="1"/>
              </font>
              <fill>
                <patternFill>
                  <bgColor theme="1" tint="0.499984740745262"/>
                </patternFill>
              </fill>
            </x14:dxf>
          </x14:cfRule>
          <xm:sqref>U21</xm:sqref>
        </x14:conditionalFormatting>
        <x14:conditionalFormatting xmlns:xm="http://schemas.microsoft.com/office/excel/2006/main">
          <x14:cfRule type="expression" priority="10" id="{5F4AF076-4C31-5F4B-84E3-BE2612B1DB22}">
            <xm:f>W$6=' Dati di riferimento'!$H$7</xm:f>
            <x14:dxf>
              <font>
                <color auto="1"/>
              </font>
              <fill>
                <patternFill>
                  <bgColor theme="1" tint="0.499984740745262"/>
                </patternFill>
              </fill>
            </x14:dxf>
          </x14:cfRule>
          <x14:cfRule type="expression" priority="11" id="{FCF95AF3-CD92-ED45-8F92-9CFB7B2E5126}">
            <xm:f>W$20=' Dati di riferimento'!$H$14</xm:f>
            <x14:dxf>
              <font>
                <color auto="1"/>
              </font>
              <fill>
                <patternFill>
                  <bgColor theme="1" tint="0.499984740745262"/>
                </patternFill>
              </fill>
            </x14:dxf>
          </x14:cfRule>
          <xm:sqref>W21</xm:sqref>
        </x14:conditionalFormatting>
        <x14:conditionalFormatting xmlns:xm="http://schemas.microsoft.com/office/excel/2006/main">
          <x14:cfRule type="expression" priority="9" id="{CADBCE74-E4B6-B741-BE57-9EEF4DFB6A18}">
            <xm:f>G$49=' Dati di riferimento'!$H$21</xm:f>
            <x14:dxf>
              <font>
                <color auto="1"/>
              </font>
              <fill>
                <patternFill>
                  <bgColor theme="1" tint="0.499984740745262"/>
                </patternFill>
              </fill>
            </x14:dxf>
          </x14:cfRule>
          <xm:sqref>G51:G54</xm:sqref>
        </x14:conditionalFormatting>
        <x14:conditionalFormatting xmlns:xm="http://schemas.microsoft.com/office/excel/2006/main">
          <x14:cfRule type="expression" priority="8" id="{90C35919-ECB8-334B-B720-B3F9E0E383D0}">
            <xm:f>I$49=' Dati di riferimento'!$H$21</xm:f>
            <x14:dxf>
              <font>
                <color auto="1"/>
              </font>
              <fill>
                <patternFill>
                  <bgColor theme="1" tint="0.499984740745262"/>
                </patternFill>
              </fill>
            </x14:dxf>
          </x14:cfRule>
          <xm:sqref>I51:I54</xm:sqref>
        </x14:conditionalFormatting>
        <x14:conditionalFormatting xmlns:xm="http://schemas.microsoft.com/office/excel/2006/main">
          <x14:cfRule type="expression" priority="7" id="{DCF08D75-6332-6C40-A132-2F1092ED87CF}">
            <xm:f>K$49=' Dati di riferimento'!$H$21</xm:f>
            <x14:dxf>
              <font>
                <color auto="1"/>
              </font>
              <fill>
                <patternFill>
                  <bgColor theme="1" tint="0.499984740745262"/>
                </patternFill>
              </fill>
            </x14:dxf>
          </x14:cfRule>
          <xm:sqref>K51:K54</xm:sqref>
        </x14:conditionalFormatting>
        <x14:conditionalFormatting xmlns:xm="http://schemas.microsoft.com/office/excel/2006/main">
          <x14:cfRule type="expression" priority="6" id="{2CF44829-D568-7A4E-96B0-A3C40DFBEAB1}">
            <xm:f>M$49=' Dati di riferimento'!$H$21</xm:f>
            <x14:dxf>
              <font>
                <color auto="1"/>
              </font>
              <fill>
                <patternFill>
                  <bgColor theme="1" tint="0.499984740745262"/>
                </patternFill>
              </fill>
            </x14:dxf>
          </x14:cfRule>
          <xm:sqref>M51:M54</xm:sqref>
        </x14:conditionalFormatting>
        <x14:conditionalFormatting xmlns:xm="http://schemas.microsoft.com/office/excel/2006/main">
          <x14:cfRule type="expression" priority="5" id="{EFF0BD1B-E8B9-8B4F-862B-C6AD3C35D992}">
            <xm:f>O$49=' Dati di riferimento'!$H$21</xm:f>
            <x14:dxf>
              <font>
                <color auto="1"/>
              </font>
              <fill>
                <patternFill>
                  <bgColor theme="1" tint="0.499984740745262"/>
                </patternFill>
              </fill>
            </x14:dxf>
          </x14:cfRule>
          <xm:sqref>O51:O54</xm:sqref>
        </x14:conditionalFormatting>
        <x14:conditionalFormatting xmlns:xm="http://schemas.microsoft.com/office/excel/2006/main">
          <x14:cfRule type="expression" priority="4" id="{1AED6C4A-631E-1F42-B357-ABD52726522A}">
            <xm:f>Q$49=' Dati di riferimento'!$H$21</xm:f>
            <x14:dxf>
              <font>
                <color auto="1"/>
              </font>
              <fill>
                <patternFill>
                  <bgColor theme="1" tint="0.499984740745262"/>
                </patternFill>
              </fill>
            </x14:dxf>
          </x14:cfRule>
          <xm:sqref>Q51:Q54</xm:sqref>
        </x14:conditionalFormatting>
        <x14:conditionalFormatting xmlns:xm="http://schemas.microsoft.com/office/excel/2006/main">
          <x14:cfRule type="expression" priority="3" id="{848ADE6D-466F-354C-8B47-0BD986A3B792}">
            <xm:f>S$49=' Dati di riferimento'!$H$21</xm:f>
            <x14:dxf>
              <font>
                <color auto="1"/>
              </font>
              <fill>
                <patternFill>
                  <bgColor theme="1" tint="0.499984740745262"/>
                </patternFill>
              </fill>
            </x14:dxf>
          </x14:cfRule>
          <xm:sqref>S51:S54</xm:sqref>
        </x14:conditionalFormatting>
        <x14:conditionalFormatting xmlns:xm="http://schemas.microsoft.com/office/excel/2006/main">
          <x14:cfRule type="expression" priority="2" id="{1C784002-4A5D-9449-BE7C-E96BFF2CCB66}">
            <xm:f>U$49=' Dati di riferimento'!$H$21</xm:f>
            <x14:dxf>
              <font>
                <color auto="1"/>
              </font>
              <fill>
                <patternFill>
                  <bgColor theme="1" tint="0.499984740745262"/>
                </patternFill>
              </fill>
            </x14:dxf>
          </x14:cfRule>
          <xm:sqref>U51:U54</xm:sqref>
        </x14:conditionalFormatting>
        <x14:conditionalFormatting xmlns:xm="http://schemas.microsoft.com/office/excel/2006/main">
          <x14:cfRule type="expression" priority="1" id="{FC10CBDC-EE12-B647-A93D-2508B77B798E}">
            <xm:f>W$49=' Dati di riferimento'!$H$21</xm:f>
            <x14:dxf>
              <font>
                <color auto="1"/>
              </font>
              <fill>
                <patternFill>
                  <bgColor theme="1" tint="0.499984740745262"/>
                </patternFill>
              </fill>
            </x14:dxf>
          </x14:cfRule>
          <xm:sqref>W51:W54</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operator="equal" allowBlank="1" showErrorMessage="1" xr:uid="{00000000-0002-0000-0100-000000000000}">
          <x14:formula1>
            <xm:f>' Dati di riferimento'!$H$5:$H$7</xm:f>
          </x14:formula1>
          <xm:sqref>E6 U6 S6 G6 I6 K6 M6 O6 Q6 W6</xm:sqref>
        </x14:dataValidation>
        <x14:dataValidation type="list" allowBlank="1" showInputMessage="1" showErrorMessage="1" xr:uid="{00000000-0002-0000-0100-000001000000}">
          <x14:formula1>
            <xm:f>' Dati di riferimento'!$H$12:$H$14</xm:f>
          </x14:formula1>
          <xm:sqref>E20 U20 G20 I20 K20 M20 O20 Q20 S20 W20</xm:sqref>
        </x14:dataValidation>
        <x14:dataValidation type="list" allowBlank="1" showInputMessage="1" showErrorMessage="1" xr:uid="{00000000-0002-0000-0100-000002000000}">
          <x14:formula1>
            <xm:f>' Dati di riferimento'!$H$19:$H$21</xm:f>
          </x14:formula1>
          <xm:sqref>E49 U49 G49 I49 K49 M49 O49 Q49 S49 W49</xm:sqref>
        </x14:dataValidation>
        <x14:dataValidation type="list" operator="equal" allowBlank="1" showErrorMessage="1" xr:uid="{00000000-0002-0000-0100-000003000000}">
          <x14:formula1>
            <xm:f>' Dati di riferimento'!$B$5:$B$33</xm:f>
          </x14:formula1>
          <x14:formula2>
            <xm:f>0</xm:f>
          </x14:formula2>
          <xm:sqref>E11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B104"/>
  <sheetViews>
    <sheetView topLeftCell="B1" zoomScale="90" zoomScaleNormal="90" workbookViewId="0">
      <selection activeCell="B1" sqref="B1:G54"/>
    </sheetView>
  </sheetViews>
  <sheetFormatPr defaultColWidth="8.875" defaultRowHeight="14.25" outlineLevelRow="1" outlineLevelCol="1" x14ac:dyDescent="0.2"/>
  <cols>
    <col min="1" max="2" width="3.875" style="1" customWidth="1"/>
    <col min="3" max="3" width="79.5" style="1" customWidth="1"/>
    <col min="4" max="4" width="20.625" style="75" customWidth="1"/>
    <col min="5" max="5" width="25.125" style="143" customWidth="1"/>
    <col min="6" max="6" width="5.375" style="1" customWidth="1"/>
    <col min="7" max="7" width="25.125" style="143" customWidth="1"/>
    <col min="8" max="8" width="5.375" style="1" customWidth="1" outlineLevel="1"/>
    <col min="9" max="9" width="25.125" style="143" customWidth="1" outlineLevel="1"/>
    <col min="10" max="10" width="5.375" style="1" customWidth="1" outlineLevel="1"/>
    <col min="11" max="11" width="25.125" style="143" customWidth="1" outlineLevel="1"/>
    <col min="12" max="12" width="5.375" style="1" customWidth="1" outlineLevel="1"/>
    <col min="13" max="13" width="25.125" style="143" customWidth="1" outlineLevel="1"/>
    <col min="14" max="14" width="5.375" style="1" customWidth="1" outlineLevel="1"/>
    <col min="15" max="15" width="25.125" style="143" customWidth="1" outlineLevel="1"/>
    <col min="16" max="16" width="5.375" style="1" customWidth="1" outlineLevel="1"/>
    <col min="17" max="17" width="25.125" style="143" customWidth="1" outlineLevel="1"/>
    <col min="18" max="18" width="5.375" style="1" customWidth="1" outlineLevel="1"/>
    <col min="19" max="19" width="25.125" style="143" customWidth="1" outlineLevel="1"/>
    <col min="20" max="20" width="5.375" style="1" customWidth="1" outlineLevel="1"/>
    <col min="21" max="21" width="25.125" style="143" customWidth="1" outlineLevel="1"/>
    <col min="22" max="22" width="5.375" style="1" customWidth="1" outlineLevel="1"/>
    <col min="23" max="23" width="25.125" style="143" customWidth="1" outlineLevel="1"/>
    <col min="24" max="24" width="5" style="1" customWidth="1"/>
    <col min="25" max="25" width="4.5" style="1" customWidth="1"/>
    <col min="26" max="1042" width="10.625" style="1" customWidth="1"/>
  </cols>
  <sheetData>
    <row r="1" spans="1:1042" s="64" customFormat="1" ht="45" customHeight="1" x14ac:dyDescent="0.2">
      <c r="A1" s="268"/>
      <c r="B1" s="302" t="s">
        <v>198</v>
      </c>
      <c r="C1" s="302"/>
      <c r="D1" s="187"/>
      <c r="E1" s="142"/>
      <c r="G1" s="142"/>
      <c r="I1" s="142"/>
      <c r="K1" s="142"/>
      <c r="M1" s="142"/>
      <c r="O1" s="142"/>
      <c r="Q1" s="142"/>
      <c r="S1" s="142"/>
      <c r="U1" s="142"/>
      <c r="W1" s="142"/>
    </row>
    <row r="6" spans="1:1042" ht="15.75" x14ac:dyDescent="0.2">
      <c r="B6" s="165" t="s">
        <v>199</v>
      </c>
      <c r="C6" s="165"/>
      <c r="D6" s="166"/>
      <c r="E6" s="167"/>
      <c r="F6" s="168"/>
      <c r="G6" s="167"/>
      <c r="H6" s="168"/>
      <c r="I6" s="167"/>
      <c r="J6" s="168"/>
      <c r="K6" s="167"/>
      <c r="L6" s="168"/>
      <c r="M6" s="167"/>
      <c r="N6" s="168"/>
      <c r="O6" s="167"/>
      <c r="P6" s="168"/>
      <c r="Q6" s="167"/>
      <c r="R6" s="168"/>
      <c r="S6" s="167"/>
      <c r="T6" s="168"/>
      <c r="U6" s="167"/>
      <c r="V6" s="168"/>
      <c r="W6" s="167"/>
      <c r="X6" s="169"/>
    </row>
    <row r="7" spans="1:1042" ht="15" x14ac:dyDescent="0.2">
      <c r="B7" s="67"/>
      <c r="C7" s="163"/>
      <c r="D7" s="17"/>
      <c r="E7" s="144"/>
      <c r="F7" s="77"/>
      <c r="G7" s="144"/>
      <c r="H7" s="77"/>
      <c r="I7" s="144"/>
      <c r="J7" s="77"/>
      <c r="K7" s="144"/>
      <c r="L7" s="77"/>
      <c r="M7" s="144"/>
      <c r="N7" s="77"/>
      <c r="O7" s="144"/>
      <c r="P7" s="77"/>
      <c r="Q7" s="144"/>
      <c r="R7" s="77"/>
      <c r="S7" s="144"/>
      <c r="T7" s="77"/>
      <c r="U7" s="144"/>
      <c r="V7" s="77"/>
      <c r="W7" s="144"/>
      <c r="X7" s="68"/>
    </row>
    <row r="8" spans="1:1042" ht="15" x14ac:dyDescent="0.2">
      <c r="B8" s="67"/>
      <c r="C8" s="257" t="s">
        <v>34</v>
      </c>
      <c r="D8" s="17"/>
      <c r="E8" s="144"/>
      <c r="F8" s="77"/>
      <c r="G8" s="144"/>
      <c r="H8" s="77"/>
      <c r="I8" s="144"/>
      <c r="J8" s="77"/>
      <c r="K8" s="144"/>
      <c r="L8" s="77"/>
      <c r="M8" s="144"/>
      <c r="N8" s="77"/>
      <c r="O8" s="144"/>
      <c r="P8" s="77"/>
      <c r="Q8" s="144"/>
      <c r="R8" s="77"/>
      <c r="S8" s="144"/>
      <c r="T8" s="77"/>
      <c r="U8" s="144"/>
      <c r="V8" s="77"/>
      <c r="W8" s="144"/>
      <c r="X8" s="68"/>
    </row>
    <row r="9" spans="1:1042" x14ac:dyDescent="0.2">
      <c r="B9" s="69"/>
      <c r="C9" s="10" t="s">
        <v>35</v>
      </c>
      <c r="D9" s="17"/>
      <c r="E9" s="146" t="str">
        <f>LCC_Input_Risultati!E6</f>
        <v>[CLICCA PER SCEGLIERE]</v>
      </c>
      <c r="F9" s="70"/>
      <c r="G9" s="146" t="str">
        <f>LCC_Input_Risultati!G6</f>
        <v>[CLICCA PER SCEGLIERE]</v>
      </c>
      <c r="H9" s="70"/>
      <c r="I9" s="146" t="str">
        <f>LCC_Input_Risultati!I6</f>
        <v>[CLICCA PER SCEGLIERE]</v>
      </c>
      <c r="J9" s="70"/>
      <c r="K9" s="146" t="str">
        <f>LCC_Input_Risultati!K6</f>
        <v>[CLICCA PER SCEGLIERE]</v>
      </c>
      <c r="L9" s="70"/>
      <c r="M9" s="146" t="str">
        <f>LCC_Input_Risultati!M6</f>
        <v>[CLICCA PER SCEGLIERE]</v>
      </c>
      <c r="N9" s="70"/>
      <c r="O9" s="146" t="str">
        <f>LCC_Input_Risultati!O6</f>
        <v>[CLICK TO CHOOSE]</v>
      </c>
      <c r="P9" s="70"/>
      <c r="Q9" s="146" t="str">
        <f>LCC_Input_Risultati!Q6</f>
        <v>[CLICK TO CHOOSE]</v>
      </c>
      <c r="R9" s="70"/>
      <c r="S9" s="146" t="str">
        <f>LCC_Input_Risultati!S6</f>
        <v>[CLICCA PER SCEGLIERE]</v>
      </c>
      <c r="T9" s="70"/>
      <c r="U9" s="146" t="str">
        <f>LCC_Input_Risultati!U6</f>
        <v>[CLICCA PER SCEGLIERE]</v>
      </c>
      <c r="V9" s="70"/>
      <c r="W9" s="146" t="str">
        <f>LCC_Input_Risultati!W6</f>
        <v>[CLICCA PER SCEGLIERE]</v>
      </c>
      <c r="X9" s="68"/>
    </row>
    <row r="10" spans="1:1042" x14ac:dyDescent="0.2">
      <c r="B10" s="69"/>
      <c r="C10" s="10" t="s">
        <v>200</v>
      </c>
      <c r="D10" s="17"/>
      <c r="E10" s="146">
        <f>LCC_Input_Risultati!E7</f>
        <v>0</v>
      </c>
      <c r="F10" s="70"/>
      <c r="G10" s="146">
        <f>LCC_Input_Risultati!G7</f>
        <v>0</v>
      </c>
      <c r="H10" s="70"/>
      <c r="I10" s="146">
        <f>LCC_Input_Risultati!I7</f>
        <v>0</v>
      </c>
      <c r="J10" s="70"/>
      <c r="K10" s="146">
        <f>LCC_Input_Risultati!K7</f>
        <v>0</v>
      </c>
      <c r="L10" s="70"/>
      <c r="M10" s="146">
        <f>LCC_Input_Risultati!M7</f>
        <v>0</v>
      </c>
      <c r="N10" s="70"/>
      <c r="O10" s="146">
        <f>LCC_Input_Risultati!O7</f>
        <v>0</v>
      </c>
      <c r="P10" s="70"/>
      <c r="Q10" s="146">
        <f>LCC_Input_Risultati!Q7</f>
        <v>0</v>
      </c>
      <c r="R10" s="70"/>
      <c r="S10" s="146">
        <f>LCC_Input_Risultati!S7</f>
        <v>0</v>
      </c>
      <c r="T10" s="70"/>
      <c r="U10" s="146">
        <f>LCC_Input_Risultati!U7</f>
        <v>0</v>
      </c>
      <c r="V10" s="70"/>
      <c r="W10" s="146">
        <f>LCC_Input_Risultati!W7</f>
        <v>0</v>
      </c>
      <c r="X10" s="68"/>
    </row>
    <row r="11" spans="1:1042" x14ac:dyDescent="0.2">
      <c r="B11" s="69"/>
      <c r="C11" s="10" t="s">
        <v>201</v>
      </c>
      <c r="D11" s="17" t="s">
        <v>349</v>
      </c>
      <c r="E11" s="146">
        <f>LCC_Input_Risultati!E8</f>
        <v>0</v>
      </c>
      <c r="F11" s="70"/>
      <c r="G11" s="146">
        <f>LCC_Input_Risultati!G8</f>
        <v>0</v>
      </c>
      <c r="H11" s="70"/>
      <c r="I11" s="146">
        <f>LCC_Input_Risultati!I8</f>
        <v>0</v>
      </c>
      <c r="J11" s="70"/>
      <c r="K11" s="146">
        <f>LCC_Input_Risultati!K8</f>
        <v>0</v>
      </c>
      <c r="L11" s="70"/>
      <c r="M11" s="146">
        <f>LCC_Input_Risultati!M8</f>
        <v>0</v>
      </c>
      <c r="N11" s="70"/>
      <c r="O11" s="146">
        <f>LCC_Input_Risultati!O8</f>
        <v>0</v>
      </c>
      <c r="P11" s="70"/>
      <c r="Q11" s="146">
        <f>LCC_Input_Risultati!Q8</f>
        <v>0</v>
      </c>
      <c r="R11" s="70"/>
      <c r="S11" s="146">
        <f>LCC_Input_Risultati!S8</f>
        <v>0</v>
      </c>
      <c r="T11" s="70"/>
      <c r="U11" s="146">
        <f>LCC_Input_Risultati!U8</f>
        <v>0</v>
      </c>
      <c r="V11" s="70"/>
      <c r="W11" s="146">
        <f>LCC_Input_Risultati!W8</f>
        <v>0</v>
      </c>
      <c r="X11" s="68"/>
    </row>
    <row r="12" spans="1:1042" ht="15" x14ac:dyDescent="0.2">
      <c r="B12" s="67"/>
      <c r="C12" s="257"/>
      <c r="D12" s="17"/>
      <c r="E12" s="144"/>
      <c r="F12" s="77"/>
      <c r="G12" s="144"/>
      <c r="H12" s="77"/>
      <c r="I12" s="144"/>
      <c r="J12" s="77"/>
      <c r="K12" s="144"/>
      <c r="L12" s="77"/>
      <c r="M12" s="144"/>
      <c r="N12" s="77"/>
      <c r="O12" s="144"/>
      <c r="P12" s="77"/>
      <c r="Q12" s="144"/>
      <c r="R12" s="77"/>
      <c r="S12" s="144"/>
      <c r="T12" s="77"/>
      <c r="U12" s="144"/>
      <c r="V12" s="77"/>
      <c r="W12" s="144"/>
      <c r="X12" s="68"/>
    </row>
    <row r="13" spans="1:1042" s="155" customFormat="1" x14ac:dyDescent="0.2">
      <c r="A13" s="2"/>
      <c r="B13" s="152"/>
      <c r="C13" s="28" t="s">
        <v>202</v>
      </c>
      <c r="D13" s="29"/>
      <c r="E13" s="153"/>
      <c r="F13" s="117"/>
      <c r="G13" s="249" t="str">
        <f>IF($E13="","",$E13)</f>
        <v/>
      </c>
      <c r="H13" s="117"/>
      <c r="I13" s="249" t="str">
        <f>IF($E13="","",$E13)</f>
        <v/>
      </c>
      <c r="J13" s="117"/>
      <c r="K13" s="249" t="str">
        <f>IF($E13="","",$E13)</f>
        <v/>
      </c>
      <c r="L13" s="117"/>
      <c r="M13" s="249" t="str">
        <f>IF($E13="","",$E13)</f>
        <v/>
      </c>
      <c r="N13" s="117"/>
      <c r="O13" s="249" t="str">
        <f>IF($E13="","",$E13)</f>
        <v/>
      </c>
      <c r="P13" s="117"/>
      <c r="Q13" s="249" t="str">
        <f>IF($E13="","",$E13)</f>
        <v/>
      </c>
      <c r="R13" s="117"/>
      <c r="S13" s="249" t="str">
        <f>IF($E13="","",$E13)</f>
        <v/>
      </c>
      <c r="T13" s="117"/>
      <c r="U13" s="249" t="str">
        <f>IF($E13="","",$E13)</f>
        <v/>
      </c>
      <c r="V13" s="117"/>
      <c r="W13" s="249" t="str">
        <f>IF($E13="","",$E13)</f>
        <v/>
      </c>
      <c r="X13" s="154"/>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row>
    <row r="14" spans="1:1042" x14ac:dyDescent="0.2">
      <c r="B14" s="71"/>
      <c r="C14" s="73"/>
      <c r="D14" s="72"/>
      <c r="E14" s="145"/>
      <c r="F14" s="73"/>
      <c r="G14" s="145"/>
      <c r="H14" s="73"/>
      <c r="I14" s="145"/>
      <c r="J14" s="73"/>
      <c r="K14" s="145"/>
      <c r="L14" s="73"/>
      <c r="M14" s="145"/>
      <c r="N14" s="73"/>
      <c r="O14" s="145"/>
      <c r="P14" s="73"/>
      <c r="Q14" s="145"/>
      <c r="R14" s="73"/>
      <c r="S14" s="145"/>
      <c r="T14" s="73"/>
      <c r="U14" s="145"/>
      <c r="V14" s="73"/>
      <c r="W14" s="145"/>
      <c r="X14" s="74"/>
    </row>
    <row r="15" spans="1:1042" ht="15.75" x14ac:dyDescent="0.2">
      <c r="B15" s="164" t="s">
        <v>203</v>
      </c>
      <c r="C15" s="164"/>
      <c r="D15" s="148"/>
      <c r="E15" s="149"/>
      <c r="F15" s="150"/>
      <c r="G15" s="149"/>
      <c r="H15" s="150"/>
      <c r="I15" s="149"/>
      <c r="J15" s="150"/>
      <c r="K15" s="149"/>
      <c r="L15" s="150"/>
      <c r="M15" s="149"/>
      <c r="N15" s="150"/>
      <c r="O15" s="149"/>
      <c r="P15" s="150"/>
      <c r="Q15" s="149"/>
      <c r="R15" s="150"/>
      <c r="S15" s="149"/>
      <c r="T15" s="150"/>
      <c r="U15" s="149"/>
      <c r="V15" s="150"/>
      <c r="W15" s="149"/>
      <c r="X15" s="151"/>
    </row>
    <row r="16" spans="1:1042" x14ac:dyDescent="0.2">
      <c r="B16" s="41"/>
      <c r="C16" s="11"/>
      <c r="D16" s="17"/>
      <c r="E16" s="144"/>
      <c r="F16" s="77"/>
      <c r="G16" s="144"/>
      <c r="H16" s="77"/>
      <c r="I16" s="144"/>
      <c r="J16" s="77"/>
      <c r="K16" s="144"/>
      <c r="L16" s="77"/>
      <c r="M16" s="144"/>
      <c r="N16" s="77"/>
      <c r="O16" s="144"/>
      <c r="P16" s="77"/>
      <c r="Q16" s="144"/>
      <c r="R16" s="77"/>
      <c r="S16" s="144"/>
      <c r="T16" s="77"/>
      <c r="U16" s="144"/>
      <c r="V16" s="77"/>
      <c r="W16" s="144"/>
      <c r="X16" s="42"/>
    </row>
    <row r="17" spans="1:1042" ht="15" x14ac:dyDescent="0.2">
      <c r="B17" s="41"/>
      <c r="C17" s="257" t="s">
        <v>204</v>
      </c>
      <c r="D17" s="17"/>
      <c r="E17" s="220"/>
      <c r="F17" s="220"/>
      <c r="G17" s="220"/>
      <c r="H17" s="25"/>
      <c r="I17" s="220"/>
      <c r="J17" s="25"/>
      <c r="K17" s="220"/>
      <c r="L17" s="25"/>
      <c r="M17" s="220"/>
      <c r="N17" s="25"/>
      <c r="O17" s="220"/>
      <c r="P17" s="25"/>
      <c r="Q17" s="220"/>
      <c r="R17" s="25"/>
      <c r="S17" s="220"/>
      <c r="T17" s="25"/>
      <c r="U17" s="220"/>
      <c r="V17" s="25"/>
      <c r="W17" s="220"/>
      <c r="X17" s="42"/>
    </row>
    <row r="18" spans="1:1042" x14ac:dyDescent="0.2">
      <c r="B18" s="41"/>
      <c r="C18" s="10" t="s">
        <v>92</v>
      </c>
      <c r="D18" s="120" t="s">
        <v>353</v>
      </c>
      <c r="E18" s="224"/>
      <c r="F18" s="220"/>
      <c r="G18" s="224"/>
      <c r="H18" s="25"/>
      <c r="I18" s="224"/>
      <c r="J18" s="25"/>
      <c r="K18" s="224"/>
      <c r="L18" s="25"/>
      <c r="M18" s="224"/>
      <c r="N18" s="25"/>
      <c r="O18" s="224"/>
      <c r="P18" s="25"/>
      <c r="Q18" s="224"/>
      <c r="R18" s="25"/>
      <c r="S18" s="224"/>
      <c r="T18" s="25"/>
      <c r="U18" s="224"/>
      <c r="V18" s="25"/>
      <c r="W18" s="224"/>
      <c r="X18" s="42"/>
    </row>
    <row r="19" spans="1:1042" s="7" customFormat="1" outlineLevel="1" x14ac:dyDescent="0.2">
      <c r="A19" s="1"/>
      <c r="B19" s="41"/>
      <c r="C19" s="10"/>
      <c r="D19" s="120"/>
      <c r="E19" s="220"/>
      <c r="F19" s="220"/>
      <c r="G19" s="220"/>
      <c r="H19" s="25"/>
      <c r="I19" s="220"/>
      <c r="J19" s="25"/>
      <c r="K19" s="220"/>
      <c r="L19" s="25"/>
      <c r="M19" s="220"/>
      <c r="N19" s="25"/>
      <c r="O19" s="220"/>
      <c r="P19" s="25"/>
      <c r="Q19" s="220"/>
      <c r="R19" s="25"/>
      <c r="S19" s="220"/>
      <c r="T19" s="25"/>
      <c r="U19" s="220"/>
      <c r="V19" s="25"/>
      <c r="W19" s="220"/>
      <c r="X19" s="42"/>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row>
    <row r="20" spans="1:1042" ht="15" outlineLevel="1" x14ac:dyDescent="0.2">
      <c r="B20" s="41"/>
      <c r="C20" s="257" t="s">
        <v>205</v>
      </c>
      <c r="D20" s="17"/>
      <c r="E20" s="25"/>
      <c r="F20" s="25"/>
      <c r="G20" s="25"/>
      <c r="H20" s="25"/>
      <c r="I20" s="25"/>
      <c r="J20" s="25"/>
      <c r="K20" s="25"/>
      <c r="L20" s="25"/>
      <c r="M20" s="25"/>
      <c r="N20" s="25"/>
      <c r="O20" s="25"/>
      <c r="P20" s="25"/>
      <c r="Q20" s="25"/>
      <c r="R20" s="25"/>
      <c r="S20" s="25"/>
      <c r="T20" s="25"/>
      <c r="U20" s="25"/>
      <c r="V20" s="25"/>
      <c r="W20" s="25"/>
      <c r="X20" s="42"/>
    </row>
    <row r="21" spans="1:1042" outlineLevel="1" x14ac:dyDescent="0.2">
      <c r="B21" s="186" t="s">
        <v>23</v>
      </c>
      <c r="C21" s="10" t="s">
        <v>206</v>
      </c>
      <c r="D21" s="17" t="s">
        <v>349</v>
      </c>
      <c r="E21" s="219"/>
      <c r="F21" s="220"/>
      <c r="G21" s="219"/>
      <c r="H21" s="25"/>
      <c r="I21" s="219"/>
      <c r="J21" s="25"/>
      <c r="K21" s="219"/>
      <c r="L21" s="25"/>
      <c r="M21" s="219"/>
      <c r="N21" s="25"/>
      <c r="O21" s="219"/>
      <c r="P21" s="25"/>
      <c r="Q21" s="219"/>
      <c r="R21" s="25"/>
      <c r="S21" s="219"/>
      <c r="T21" s="25"/>
      <c r="U21" s="219"/>
      <c r="V21" s="25"/>
      <c r="W21" s="219"/>
      <c r="X21" s="45"/>
    </row>
    <row r="22" spans="1:1042" outlineLevel="1" x14ac:dyDescent="0.2">
      <c r="B22" s="186" t="s">
        <v>23</v>
      </c>
      <c r="C22" s="10" t="s">
        <v>207</v>
      </c>
      <c r="D22" s="17" t="str">
        <f>LCC_Input_Risultati!$E$12&amp;"/palo"</f>
        <v>/palo</v>
      </c>
      <c r="E22" s="219"/>
      <c r="F22" s="220"/>
      <c r="G22" s="219"/>
      <c r="H22" s="25"/>
      <c r="I22" s="219"/>
      <c r="J22" s="25"/>
      <c r="K22" s="219"/>
      <c r="L22" s="25"/>
      <c r="M22" s="219"/>
      <c r="N22" s="25"/>
      <c r="O22" s="219"/>
      <c r="P22" s="25"/>
      <c r="Q22" s="219"/>
      <c r="R22" s="25"/>
      <c r="S22" s="219"/>
      <c r="T22" s="25"/>
      <c r="U22" s="219"/>
      <c r="V22" s="25"/>
      <c r="W22" s="219"/>
      <c r="X22" s="42"/>
    </row>
    <row r="23" spans="1:1042" outlineLevel="1" x14ac:dyDescent="0.2">
      <c r="B23" s="186" t="s">
        <v>23</v>
      </c>
      <c r="C23" s="10" t="s">
        <v>80</v>
      </c>
      <c r="D23" s="17" t="str">
        <f>LCC_Input_Risultati!$E$12&amp;"/palo"</f>
        <v>/palo</v>
      </c>
      <c r="E23" s="219"/>
      <c r="F23" s="220"/>
      <c r="G23" s="219"/>
      <c r="H23" s="25"/>
      <c r="I23" s="219"/>
      <c r="J23" s="25"/>
      <c r="K23" s="219"/>
      <c r="L23" s="25"/>
      <c r="M23" s="219"/>
      <c r="N23" s="25"/>
      <c r="O23" s="219"/>
      <c r="P23" s="25"/>
      <c r="Q23" s="219"/>
      <c r="R23" s="25"/>
      <c r="S23" s="219"/>
      <c r="T23" s="25"/>
      <c r="U23" s="219"/>
      <c r="V23" s="25"/>
      <c r="W23" s="219"/>
      <c r="X23" s="42"/>
    </row>
    <row r="24" spans="1:1042" outlineLevel="1" x14ac:dyDescent="0.2">
      <c r="B24" s="186" t="s">
        <v>23</v>
      </c>
      <c r="C24" s="10" t="s">
        <v>208</v>
      </c>
      <c r="D24" s="120" t="s">
        <v>350</v>
      </c>
      <c r="E24" s="219"/>
      <c r="F24" s="220"/>
      <c r="G24" s="219"/>
      <c r="H24" s="25"/>
      <c r="I24" s="219"/>
      <c r="J24" s="25"/>
      <c r="K24" s="219"/>
      <c r="L24" s="25"/>
      <c r="M24" s="219"/>
      <c r="N24" s="25"/>
      <c r="O24" s="219"/>
      <c r="P24" s="25"/>
      <c r="Q24" s="219"/>
      <c r="R24" s="25"/>
      <c r="S24" s="219"/>
      <c r="T24" s="25"/>
      <c r="U24" s="219"/>
      <c r="V24" s="25"/>
      <c r="W24" s="219"/>
      <c r="X24" s="42"/>
    </row>
    <row r="25" spans="1:1042" x14ac:dyDescent="0.2">
      <c r="B25" s="46"/>
      <c r="C25" s="10"/>
      <c r="D25" s="17"/>
      <c r="E25" s="255"/>
      <c r="F25" s="255"/>
      <c r="G25" s="255"/>
      <c r="H25" s="256"/>
      <c r="I25" s="255"/>
      <c r="J25" s="256"/>
      <c r="K25" s="255"/>
      <c r="L25" s="256"/>
      <c r="M25" s="255"/>
      <c r="N25" s="256"/>
      <c r="O25" s="255"/>
      <c r="P25" s="256"/>
      <c r="Q25" s="255"/>
      <c r="R25" s="256"/>
      <c r="S25" s="255"/>
      <c r="T25" s="256"/>
      <c r="U25" s="255"/>
      <c r="V25" s="256"/>
      <c r="W25" s="255"/>
      <c r="X25" s="42"/>
    </row>
    <row r="26" spans="1:1042" s="7" customFormat="1" ht="15" x14ac:dyDescent="0.2">
      <c r="A26" s="1"/>
      <c r="B26" s="186" t="s">
        <v>23</v>
      </c>
      <c r="C26" s="257" t="s">
        <v>209</v>
      </c>
      <c r="D26" s="17"/>
      <c r="E26" s="25"/>
      <c r="F26" s="25"/>
      <c r="G26" s="25"/>
      <c r="H26" s="25"/>
      <c r="I26" s="25"/>
      <c r="J26" s="25"/>
      <c r="K26" s="25"/>
      <c r="L26" s="25"/>
      <c r="M26" s="25"/>
      <c r="N26" s="25"/>
      <c r="O26" s="25"/>
      <c r="P26" s="25"/>
      <c r="Q26" s="25"/>
      <c r="R26" s="25"/>
      <c r="S26" s="25"/>
      <c r="T26" s="25"/>
      <c r="U26" s="25"/>
      <c r="V26" s="25"/>
      <c r="W26" s="25"/>
      <c r="X26" s="42"/>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row>
    <row r="27" spans="1:1042" x14ac:dyDescent="0.2">
      <c r="B27" s="186" t="s">
        <v>23</v>
      </c>
      <c r="C27" s="10" t="s">
        <v>81</v>
      </c>
      <c r="D27" s="17" t="s">
        <v>355</v>
      </c>
      <c r="E27" s="219"/>
      <c r="F27" s="220"/>
      <c r="G27" s="219"/>
      <c r="H27" s="25"/>
      <c r="I27" s="219"/>
      <c r="J27" s="25"/>
      <c r="K27" s="219"/>
      <c r="L27" s="25"/>
      <c r="M27" s="219"/>
      <c r="N27" s="25"/>
      <c r="O27" s="219"/>
      <c r="P27" s="25"/>
      <c r="Q27" s="219"/>
      <c r="R27" s="25"/>
      <c r="S27" s="219"/>
      <c r="T27" s="25"/>
      <c r="U27" s="219"/>
      <c r="V27" s="25"/>
      <c r="W27" s="219"/>
      <c r="X27" s="42"/>
    </row>
    <row r="28" spans="1:1042" x14ac:dyDescent="0.2">
      <c r="B28" s="186" t="s">
        <v>23</v>
      </c>
      <c r="C28" s="264" t="s">
        <v>82</v>
      </c>
      <c r="D28" s="17" t="str">
        <f>LCC_Input_Risultati!$E$12&amp;"/apparecchio di illuminazione"</f>
        <v>/apparecchio di illuminazione</v>
      </c>
      <c r="E28" s="219"/>
      <c r="F28" s="220"/>
      <c r="G28" s="219"/>
      <c r="H28" s="25"/>
      <c r="I28" s="219"/>
      <c r="J28" s="25"/>
      <c r="K28" s="219"/>
      <c r="L28" s="25"/>
      <c r="M28" s="219"/>
      <c r="N28" s="25"/>
      <c r="O28" s="219"/>
      <c r="P28" s="25"/>
      <c r="Q28" s="219"/>
      <c r="R28" s="25"/>
      <c r="S28" s="219"/>
      <c r="T28" s="25"/>
      <c r="U28" s="219"/>
      <c r="V28" s="25"/>
      <c r="W28" s="219"/>
      <c r="X28" s="42"/>
    </row>
    <row r="29" spans="1:1042" x14ac:dyDescent="0.2">
      <c r="B29" s="186" t="s">
        <v>23</v>
      </c>
      <c r="C29" s="264" t="s">
        <v>83</v>
      </c>
      <c r="D29" s="17" t="str">
        <f>LCC_Input_Risultati!$E$12&amp;"/apparecchio di illuminazione"</f>
        <v>/apparecchio di illuminazione</v>
      </c>
      <c r="E29" s="219"/>
      <c r="F29" s="220"/>
      <c r="G29" s="219"/>
      <c r="H29" s="25"/>
      <c r="I29" s="219"/>
      <c r="J29" s="25"/>
      <c r="K29" s="219"/>
      <c r="L29" s="25"/>
      <c r="M29" s="219"/>
      <c r="N29" s="25"/>
      <c r="O29" s="219"/>
      <c r="P29" s="25"/>
      <c r="Q29" s="219"/>
      <c r="R29" s="25"/>
      <c r="S29" s="219"/>
      <c r="T29" s="25"/>
      <c r="U29" s="219"/>
      <c r="V29" s="25"/>
      <c r="W29" s="219"/>
      <c r="X29" s="42"/>
    </row>
    <row r="30" spans="1:1042" x14ac:dyDescent="0.2">
      <c r="B30" s="186" t="s">
        <v>23</v>
      </c>
      <c r="C30" s="264" t="s">
        <v>93</v>
      </c>
      <c r="D30" s="120" t="s">
        <v>2</v>
      </c>
      <c r="E30" s="219"/>
      <c r="F30" s="220"/>
      <c r="G30" s="219"/>
      <c r="H30" s="25"/>
      <c r="I30" s="219"/>
      <c r="J30" s="25"/>
      <c r="K30" s="219"/>
      <c r="L30" s="25"/>
      <c r="M30" s="219"/>
      <c r="N30" s="25"/>
      <c r="O30" s="219"/>
      <c r="P30" s="25"/>
      <c r="Q30" s="219"/>
      <c r="R30" s="25"/>
      <c r="S30" s="219"/>
      <c r="T30" s="25"/>
      <c r="U30" s="219"/>
      <c r="V30" s="25"/>
      <c r="W30" s="219"/>
      <c r="X30" s="42"/>
    </row>
    <row r="31" spans="1:1042" x14ac:dyDescent="0.2">
      <c r="B31" s="186" t="s">
        <v>23</v>
      </c>
      <c r="C31" s="264" t="s">
        <v>94</v>
      </c>
      <c r="D31" s="120" t="s">
        <v>2</v>
      </c>
      <c r="E31" s="219"/>
      <c r="F31" s="220"/>
      <c r="G31" s="219"/>
      <c r="H31" s="25"/>
      <c r="I31" s="219"/>
      <c r="J31" s="25"/>
      <c r="K31" s="219"/>
      <c r="L31" s="25"/>
      <c r="M31" s="219"/>
      <c r="N31" s="25"/>
      <c r="O31" s="219"/>
      <c r="P31" s="25"/>
      <c r="Q31" s="219"/>
      <c r="R31" s="25"/>
      <c r="S31" s="219"/>
      <c r="T31" s="25"/>
      <c r="U31" s="219"/>
      <c r="V31" s="25"/>
      <c r="W31" s="219"/>
      <c r="X31" s="42"/>
    </row>
    <row r="32" spans="1:1042" x14ac:dyDescent="0.2">
      <c r="B32" s="186" t="s">
        <v>23</v>
      </c>
      <c r="C32" s="264" t="s">
        <v>95</v>
      </c>
      <c r="D32" s="120" t="s">
        <v>2</v>
      </c>
      <c r="E32" s="219"/>
      <c r="F32" s="220"/>
      <c r="G32" s="219"/>
      <c r="H32" s="25"/>
      <c r="I32" s="219"/>
      <c r="J32" s="25"/>
      <c r="K32" s="219"/>
      <c r="L32" s="25"/>
      <c r="M32" s="219"/>
      <c r="N32" s="25"/>
      <c r="O32" s="219"/>
      <c r="P32" s="25"/>
      <c r="Q32" s="219"/>
      <c r="R32" s="25"/>
      <c r="S32" s="219"/>
      <c r="T32" s="25"/>
      <c r="U32" s="219"/>
      <c r="V32" s="25"/>
      <c r="W32" s="219"/>
      <c r="X32" s="42"/>
    </row>
    <row r="33" spans="2:24" x14ac:dyDescent="0.2">
      <c r="B33" s="186" t="s">
        <v>23</v>
      </c>
      <c r="C33" s="264" t="s">
        <v>210</v>
      </c>
      <c r="D33" s="120" t="s">
        <v>350</v>
      </c>
      <c r="E33" s="219"/>
      <c r="F33" s="220"/>
      <c r="G33" s="219"/>
      <c r="H33" s="25"/>
      <c r="I33" s="219"/>
      <c r="J33" s="25"/>
      <c r="K33" s="219"/>
      <c r="L33" s="25"/>
      <c r="M33" s="219"/>
      <c r="N33" s="25"/>
      <c r="O33" s="219"/>
      <c r="P33" s="25"/>
      <c r="Q33" s="219"/>
      <c r="R33" s="25"/>
      <c r="S33" s="219"/>
      <c r="T33" s="25"/>
      <c r="U33" s="219"/>
      <c r="V33" s="25"/>
      <c r="W33" s="219"/>
      <c r="X33" s="42"/>
    </row>
    <row r="34" spans="2:24" x14ac:dyDescent="0.2">
      <c r="B34" s="186" t="s">
        <v>23</v>
      </c>
      <c r="C34" s="264" t="s">
        <v>111</v>
      </c>
      <c r="D34" s="120" t="s">
        <v>354</v>
      </c>
      <c r="E34" s="219"/>
      <c r="F34" s="220"/>
      <c r="G34" s="219"/>
      <c r="H34" s="25"/>
      <c r="I34" s="219"/>
      <c r="J34" s="25"/>
      <c r="K34" s="219"/>
      <c r="L34" s="25"/>
      <c r="M34" s="219"/>
      <c r="N34" s="25"/>
      <c r="O34" s="219"/>
      <c r="P34" s="25"/>
      <c r="Q34" s="219"/>
      <c r="R34" s="25"/>
      <c r="S34" s="219"/>
      <c r="T34" s="25"/>
      <c r="U34" s="219"/>
      <c r="V34" s="25"/>
      <c r="W34" s="219"/>
      <c r="X34" s="42"/>
    </row>
    <row r="35" spans="2:24" x14ac:dyDescent="0.2">
      <c r="B35" s="186" t="s">
        <v>23</v>
      </c>
      <c r="C35" s="264" t="s">
        <v>112</v>
      </c>
      <c r="D35" s="120" t="str">
        <f>LCC_Input_Risultati!$E$12&amp;"/apparecchio di illuminazione"</f>
        <v>/apparecchio di illuminazione</v>
      </c>
      <c r="E35" s="219"/>
      <c r="F35" s="220"/>
      <c r="G35" s="219"/>
      <c r="H35" s="25"/>
      <c r="I35" s="219"/>
      <c r="J35" s="25"/>
      <c r="K35" s="219"/>
      <c r="L35" s="25"/>
      <c r="M35" s="219"/>
      <c r="N35" s="25"/>
      <c r="O35" s="219"/>
      <c r="P35" s="25"/>
      <c r="Q35" s="219"/>
      <c r="R35" s="25"/>
      <c r="S35" s="219"/>
      <c r="T35" s="25"/>
      <c r="U35" s="219"/>
      <c r="V35" s="25"/>
      <c r="W35" s="219"/>
      <c r="X35" s="42"/>
    </row>
    <row r="36" spans="2:24" x14ac:dyDescent="0.2">
      <c r="B36" s="186" t="s">
        <v>23</v>
      </c>
      <c r="C36" s="264" t="s">
        <v>113</v>
      </c>
      <c r="D36" s="120" t="str">
        <f>LCC_Input_Risultati!$E$12&amp;"/apparecchio di illuminazione"</f>
        <v>/apparecchio di illuminazione</v>
      </c>
      <c r="E36" s="224"/>
      <c r="F36" s="220"/>
      <c r="G36" s="224"/>
      <c r="H36" s="25"/>
      <c r="I36" s="224"/>
      <c r="J36" s="25"/>
      <c r="K36" s="224"/>
      <c r="L36" s="25"/>
      <c r="M36" s="224"/>
      <c r="N36" s="25"/>
      <c r="O36" s="224"/>
      <c r="P36" s="25"/>
      <c r="Q36" s="224"/>
      <c r="R36" s="25"/>
      <c r="S36" s="224"/>
      <c r="T36" s="25"/>
      <c r="U36" s="224"/>
      <c r="V36" s="25"/>
      <c r="W36" s="224"/>
      <c r="X36" s="42"/>
    </row>
    <row r="37" spans="2:24" x14ac:dyDescent="0.2">
      <c r="B37" s="186" t="s">
        <v>23</v>
      </c>
      <c r="C37" s="264" t="s">
        <v>114</v>
      </c>
      <c r="D37" s="120" t="s">
        <v>354</v>
      </c>
      <c r="E37" s="219"/>
      <c r="F37" s="220"/>
      <c r="G37" s="219"/>
      <c r="H37" s="25"/>
      <c r="I37" s="219"/>
      <c r="J37" s="25"/>
      <c r="K37" s="219"/>
      <c r="L37" s="25"/>
      <c r="M37" s="219"/>
      <c r="N37" s="25"/>
      <c r="O37" s="219"/>
      <c r="P37" s="25"/>
      <c r="Q37" s="219"/>
      <c r="R37" s="25"/>
      <c r="S37" s="219"/>
      <c r="T37" s="25"/>
      <c r="U37" s="219"/>
      <c r="V37" s="25"/>
      <c r="W37" s="219"/>
      <c r="X37" s="42"/>
    </row>
    <row r="38" spans="2:24" x14ac:dyDescent="0.2">
      <c r="B38" s="186" t="s">
        <v>23</v>
      </c>
      <c r="C38" s="264" t="s">
        <v>211</v>
      </c>
      <c r="D38" s="120" t="str">
        <f>LCC_Input_Risultati!$E$12&amp;"/apparecchio di illuminazione"</f>
        <v>/apparecchio di illuminazione</v>
      </c>
      <c r="E38" s="219"/>
      <c r="F38" s="220"/>
      <c r="G38" s="219"/>
      <c r="H38" s="25"/>
      <c r="I38" s="219"/>
      <c r="J38" s="25"/>
      <c r="K38" s="219"/>
      <c r="L38" s="25"/>
      <c r="M38" s="219"/>
      <c r="N38" s="25"/>
      <c r="O38" s="219"/>
      <c r="P38" s="25"/>
      <c r="Q38" s="219"/>
      <c r="R38" s="25"/>
      <c r="S38" s="219"/>
      <c r="T38" s="25"/>
      <c r="U38" s="219"/>
      <c r="V38" s="25"/>
      <c r="W38" s="219"/>
      <c r="X38" s="42"/>
    </row>
    <row r="39" spans="2:24" x14ac:dyDescent="0.2">
      <c r="B39" s="186" t="s">
        <v>23</v>
      </c>
      <c r="C39" s="264" t="s">
        <v>212</v>
      </c>
      <c r="D39" s="120" t="str">
        <f>LCC_Input_Risultati!$E$12&amp;"/apparecchio di illuminazione"</f>
        <v>/apparecchio di illuminazione</v>
      </c>
      <c r="E39" s="224"/>
      <c r="F39" s="220"/>
      <c r="G39" s="224"/>
      <c r="H39" s="25"/>
      <c r="I39" s="224"/>
      <c r="J39" s="25"/>
      <c r="K39" s="224"/>
      <c r="L39" s="25"/>
      <c r="M39" s="224"/>
      <c r="N39" s="25"/>
      <c r="O39" s="224"/>
      <c r="P39" s="25"/>
      <c r="Q39" s="224"/>
      <c r="R39" s="25"/>
      <c r="S39" s="224"/>
      <c r="T39" s="25"/>
      <c r="U39" s="224"/>
      <c r="V39" s="25"/>
      <c r="W39" s="224"/>
      <c r="X39" s="42"/>
    </row>
    <row r="40" spans="2:24" x14ac:dyDescent="0.2">
      <c r="B40" s="46"/>
      <c r="C40" s="10"/>
      <c r="D40" s="17"/>
      <c r="E40" s="255"/>
      <c r="F40" s="255"/>
      <c r="G40" s="255"/>
      <c r="H40" s="25"/>
      <c r="I40" s="255"/>
      <c r="J40" s="25"/>
      <c r="K40" s="255"/>
      <c r="L40" s="25"/>
      <c r="M40" s="255"/>
      <c r="N40" s="25"/>
      <c r="O40" s="255"/>
      <c r="P40" s="25"/>
      <c r="Q40" s="255"/>
      <c r="R40" s="25"/>
      <c r="S40" s="255"/>
      <c r="T40" s="25"/>
      <c r="U40" s="255"/>
      <c r="V40" s="25"/>
      <c r="W40" s="255"/>
      <c r="X40" s="42"/>
    </row>
    <row r="41" spans="2:24" x14ac:dyDescent="0.2">
      <c r="B41" s="46"/>
      <c r="C41" s="10" t="s">
        <v>84</v>
      </c>
      <c r="D41" s="17" t="s">
        <v>355</v>
      </c>
      <c r="E41" s="219"/>
      <c r="F41" s="220"/>
      <c r="G41" s="219"/>
      <c r="H41" s="25"/>
      <c r="I41" s="219"/>
      <c r="J41" s="25"/>
      <c r="K41" s="219"/>
      <c r="L41" s="25"/>
      <c r="M41" s="219"/>
      <c r="N41" s="25"/>
      <c r="O41" s="219"/>
      <c r="P41" s="25"/>
      <c r="Q41" s="219"/>
      <c r="R41" s="25"/>
      <c r="S41" s="219"/>
      <c r="T41" s="25"/>
      <c r="U41" s="219"/>
      <c r="V41" s="25"/>
      <c r="W41" s="219"/>
      <c r="X41" s="42"/>
    </row>
    <row r="42" spans="2:24" outlineLevel="1" x14ac:dyDescent="0.2">
      <c r="B42" s="46"/>
      <c r="C42" s="264" t="s">
        <v>82</v>
      </c>
      <c r="D42" s="17" t="str">
        <f>LCC_Input_Risultati!$E$12&amp;"/apparecchio di illuminazione"</f>
        <v>/apparecchio di illuminazione</v>
      </c>
      <c r="E42" s="219"/>
      <c r="F42" s="220"/>
      <c r="G42" s="219"/>
      <c r="H42" s="25"/>
      <c r="I42" s="219"/>
      <c r="J42" s="25"/>
      <c r="K42" s="219"/>
      <c r="L42" s="25"/>
      <c r="M42" s="219"/>
      <c r="N42" s="25"/>
      <c r="O42" s="219"/>
      <c r="P42" s="25"/>
      <c r="Q42" s="219"/>
      <c r="R42" s="25"/>
      <c r="S42" s="219"/>
      <c r="T42" s="25"/>
      <c r="U42" s="219"/>
      <c r="V42" s="25"/>
      <c r="W42" s="219"/>
      <c r="X42" s="42"/>
    </row>
    <row r="43" spans="2:24" outlineLevel="1" x14ac:dyDescent="0.2">
      <c r="B43" s="43"/>
      <c r="C43" s="264" t="s">
        <v>83</v>
      </c>
      <c r="D43" s="17" t="str">
        <f>LCC_Input_Risultati!$E$12&amp;"/apparecchio di illuminazione"</f>
        <v>/apparecchio di illuminazione</v>
      </c>
      <c r="E43" s="219"/>
      <c r="F43" s="220"/>
      <c r="G43" s="219"/>
      <c r="H43" s="25"/>
      <c r="I43" s="219"/>
      <c r="J43" s="25"/>
      <c r="K43" s="219"/>
      <c r="L43" s="25"/>
      <c r="M43" s="219"/>
      <c r="N43" s="25"/>
      <c r="O43" s="219"/>
      <c r="P43" s="25"/>
      <c r="Q43" s="219"/>
      <c r="R43" s="25"/>
      <c r="S43" s="219"/>
      <c r="T43" s="25"/>
      <c r="U43" s="219"/>
      <c r="V43" s="25"/>
      <c r="W43" s="219"/>
      <c r="X43" s="42"/>
    </row>
    <row r="44" spans="2:24" outlineLevel="1" x14ac:dyDescent="0.2">
      <c r="B44" s="43"/>
      <c r="C44" s="264" t="s">
        <v>96</v>
      </c>
      <c r="D44" s="120" t="s">
        <v>2</v>
      </c>
      <c r="E44" s="219"/>
      <c r="F44" s="220"/>
      <c r="G44" s="219"/>
      <c r="H44" s="25"/>
      <c r="I44" s="219"/>
      <c r="J44" s="25"/>
      <c r="K44" s="219"/>
      <c r="L44" s="25"/>
      <c r="M44" s="219"/>
      <c r="N44" s="25"/>
      <c r="O44" s="219"/>
      <c r="P44" s="25"/>
      <c r="Q44" s="219"/>
      <c r="R44" s="25"/>
      <c r="S44" s="219"/>
      <c r="T44" s="25"/>
      <c r="U44" s="219"/>
      <c r="V44" s="25"/>
      <c r="W44" s="219"/>
      <c r="X44" s="42"/>
    </row>
    <row r="45" spans="2:24" outlineLevel="1" x14ac:dyDescent="0.2">
      <c r="B45" s="43"/>
      <c r="C45" s="264" t="s">
        <v>97</v>
      </c>
      <c r="D45" s="120" t="s">
        <v>2</v>
      </c>
      <c r="E45" s="219"/>
      <c r="F45" s="220"/>
      <c r="G45" s="219"/>
      <c r="H45" s="25"/>
      <c r="I45" s="219"/>
      <c r="J45" s="25"/>
      <c r="K45" s="219"/>
      <c r="L45" s="25"/>
      <c r="M45" s="219"/>
      <c r="N45" s="25"/>
      <c r="O45" s="219"/>
      <c r="P45" s="25"/>
      <c r="Q45" s="219"/>
      <c r="R45" s="25"/>
      <c r="S45" s="219"/>
      <c r="T45" s="25"/>
      <c r="U45" s="219"/>
      <c r="V45" s="25"/>
      <c r="W45" s="219"/>
      <c r="X45" s="42"/>
    </row>
    <row r="46" spans="2:24" outlineLevel="1" x14ac:dyDescent="0.2">
      <c r="B46" s="43"/>
      <c r="C46" s="264" t="s">
        <v>98</v>
      </c>
      <c r="D46" s="120" t="s">
        <v>2</v>
      </c>
      <c r="E46" s="219"/>
      <c r="F46" s="220"/>
      <c r="G46" s="219"/>
      <c r="H46" s="25"/>
      <c r="I46" s="219"/>
      <c r="J46" s="25"/>
      <c r="K46" s="219"/>
      <c r="L46" s="25"/>
      <c r="M46" s="219"/>
      <c r="N46" s="25"/>
      <c r="O46" s="219"/>
      <c r="P46" s="25"/>
      <c r="Q46" s="219"/>
      <c r="R46" s="25"/>
      <c r="S46" s="219"/>
      <c r="T46" s="25"/>
      <c r="U46" s="219"/>
      <c r="V46" s="25"/>
      <c r="W46" s="219"/>
      <c r="X46" s="42"/>
    </row>
    <row r="47" spans="2:24" outlineLevel="1" x14ac:dyDescent="0.2">
      <c r="B47" s="43"/>
      <c r="C47" s="264" t="s">
        <v>117</v>
      </c>
      <c r="D47" s="120" t="s">
        <v>350</v>
      </c>
      <c r="E47" s="219"/>
      <c r="F47" s="220"/>
      <c r="G47" s="219"/>
      <c r="H47" s="25"/>
      <c r="I47" s="219"/>
      <c r="J47" s="25"/>
      <c r="K47" s="219"/>
      <c r="L47" s="25"/>
      <c r="M47" s="219"/>
      <c r="N47" s="25"/>
      <c r="O47" s="219"/>
      <c r="P47" s="25"/>
      <c r="Q47" s="219"/>
      <c r="R47" s="25"/>
      <c r="S47" s="219"/>
      <c r="T47" s="25"/>
      <c r="U47" s="219"/>
      <c r="V47" s="25"/>
      <c r="W47" s="219"/>
      <c r="X47" s="42"/>
    </row>
    <row r="48" spans="2:24" outlineLevel="1" x14ac:dyDescent="0.2">
      <c r="B48" s="43"/>
      <c r="C48" s="264" t="s">
        <v>111</v>
      </c>
      <c r="D48" s="120" t="s">
        <v>354</v>
      </c>
      <c r="E48" s="219"/>
      <c r="F48" s="220"/>
      <c r="G48" s="219"/>
      <c r="H48" s="25"/>
      <c r="I48" s="219"/>
      <c r="J48" s="25"/>
      <c r="K48" s="219"/>
      <c r="L48" s="25"/>
      <c r="M48" s="219"/>
      <c r="N48" s="25"/>
      <c r="O48" s="219"/>
      <c r="P48" s="25"/>
      <c r="Q48" s="219"/>
      <c r="R48" s="25"/>
      <c r="S48" s="219"/>
      <c r="T48" s="25"/>
      <c r="U48" s="219"/>
      <c r="V48" s="25"/>
      <c r="W48" s="219"/>
      <c r="X48" s="42"/>
    </row>
    <row r="49" spans="2:24" outlineLevel="1" x14ac:dyDescent="0.2">
      <c r="B49" s="43"/>
      <c r="C49" s="264" t="s">
        <v>112</v>
      </c>
      <c r="D49" s="120" t="str">
        <f>LCC_Input_Risultati!$E$12&amp;"/apparecchio di illuminazione"</f>
        <v>/apparecchio di illuminazione</v>
      </c>
      <c r="E49" s="219"/>
      <c r="F49" s="220"/>
      <c r="G49" s="219"/>
      <c r="H49" s="25"/>
      <c r="I49" s="219"/>
      <c r="J49" s="25"/>
      <c r="K49" s="219"/>
      <c r="L49" s="25"/>
      <c r="M49" s="219"/>
      <c r="N49" s="25"/>
      <c r="O49" s="219"/>
      <c r="P49" s="25"/>
      <c r="Q49" s="219"/>
      <c r="R49" s="25"/>
      <c r="S49" s="219"/>
      <c r="T49" s="25"/>
      <c r="U49" s="219"/>
      <c r="V49" s="25"/>
      <c r="W49" s="219"/>
      <c r="X49" s="42"/>
    </row>
    <row r="50" spans="2:24" outlineLevel="1" x14ac:dyDescent="0.2">
      <c r="B50" s="43"/>
      <c r="C50" s="264" t="s">
        <v>113</v>
      </c>
      <c r="D50" s="120" t="str">
        <f>LCC_Input_Risultati!$E$12&amp;"/apparecchio di illuminazione"</f>
        <v>/apparecchio di illuminazione</v>
      </c>
      <c r="E50" s="224"/>
      <c r="F50" s="220"/>
      <c r="G50" s="224"/>
      <c r="H50" s="25"/>
      <c r="I50" s="224"/>
      <c r="J50" s="25"/>
      <c r="K50" s="224"/>
      <c r="L50" s="25"/>
      <c r="M50" s="224"/>
      <c r="N50" s="25"/>
      <c r="O50" s="224"/>
      <c r="P50" s="25"/>
      <c r="Q50" s="224"/>
      <c r="R50" s="25"/>
      <c r="S50" s="224"/>
      <c r="T50" s="25"/>
      <c r="U50" s="224"/>
      <c r="V50" s="25"/>
      <c r="W50" s="224"/>
      <c r="X50" s="42"/>
    </row>
    <row r="51" spans="2:24" outlineLevel="1" x14ac:dyDescent="0.2">
      <c r="B51" s="43"/>
      <c r="C51" s="264" t="s">
        <v>114</v>
      </c>
      <c r="D51" s="120" t="s">
        <v>354</v>
      </c>
      <c r="E51" s="219"/>
      <c r="F51" s="220"/>
      <c r="G51" s="219"/>
      <c r="H51" s="25"/>
      <c r="I51" s="219"/>
      <c r="J51" s="25"/>
      <c r="K51" s="219"/>
      <c r="L51" s="25"/>
      <c r="M51" s="219"/>
      <c r="N51" s="25"/>
      <c r="O51" s="219"/>
      <c r="P51" s="25"/>
      <c r="Q51" s="219"/>
      <c r="R51" s="25"/>
      <c r="S51" s="219"/>
      <c r="T51" s="25"/>
      <c r="U51" s="219"/>
      <c r="V51" s="25"/>
      <c r="W51" s="219"/>
      <c r="X51" s="42"/>
    </row>
    <row r="52" spans="2:24" outlineLevel="1" x14ac:dyDescent="0.2">
      <c r="B52" s="43"/>
      <c r="C52" s="264" t="s">
        <v>211</v>
      </c>
      <c r="D52" s="120" t="str">
        <f>LCC_Input_Risultati!$E$12&amp;"/apparecchio di illuminazione"</f>
        <v>/apparecchio di illuminazione</v>
      </c>
      <c r="E52" s="219"/>
      <c r="F52" s="220"/>
      <c r="G52" s="219"/>
      <c r="H52" s="25"/>
      <c r="I52" s="219"/>
      <c r="J52" s="25"/>
      <c r="K52" s="219"/>
      <c r="L52" s="25"/>
      <c r="M52" s="219"/>
      <c r="N52" s="25"/>
      <c r="O52" s="219"/>
      <c r="P52" s="25"/>
      <c r="Q52" s="219"/>
      <c r="R52" s="25"/>
      <c r="S52" s="219"/>
      <c r="T52" s="25"/>
      <c r="U52" s="219"/>
      <c r="V52" s="25"/>
      <c r="W52" s="219"/>
      <c r="X52" s="42"/>
    </row>
    <row r="53" spans="2:24" outlineLevel="1" x14ac:dyDescent="0.2">
      <c r="B53" s="43"/>
      <c r="C53" s="264" t="s">
        <v>212</v>
      </c>
      <c r="D53" s="120" t="str">
        <f>LCC_Input_Risultati!$E$12&amp;"/apparecchio di illuminazione"</f>
        <v>/apparecchio di illuminazione</v>
      </c>
      <c r="E53" s="224"/>
      <c r="F53" s="220"/>
      <c r="G53" s="224"/>
      <c r="H53" s="25"/>
      <c r="I53" s="224"/>
      <c r="J53" s="25"/>
      <c r="K53" s="224"/>
      <c r="L53" s="25"/>
      <c r="M53" s="224"/>
      <c r="N53" s="25"/>
      <c r="O53" s="224"/>
      <c r="P53" s="25"/>
      <c r="Q53" s="224"/>
      <c r="R53" s="25"/>
      <c r="S53" s="224"/>
      <c r="T53" s="25"/>
      <c r="U53" s="224"/>
      <c r="V53" s="25"/>
      <c r="W53" s="224"/>
      <c r="X53" s="42"/>
    </row>
    <row r="54" spans="2:24" x14ac:dyDescent="0.2">
      <c r="B54" s="43"/>
      <c r="C54" s="10"/>
      <c r="D54" s="17"/>
      <c r="E54" s="255"/>
      <c r="F54" s="255"/>
      <c r="G54" s="255"/>
      <c r="H54" s="25"/>
      <c r="I54" s="255"/>
      <c r="J54" s="25"/>
      <c r="K54" s="255"/>
      <c r="L54" s="25"/>
      <c r="M54" s="255"/>
      <c r="N54" s="25"/>
      <c r="O54" s="255"/>
      <c r="P54" s="25"/>
      <c r="Q54" s="255"/>
      <c r="R54" s="25"/>
      <c r="S54" s="255"/>
      <c r="T54" s="25"/>
      <c r="U54" s="255"/>
      <c r="V54" s="25"/>
      <c r="W54" s="255"/>
      <c r="X54" s="42"/>
    </row>
    <row r="55" spans="2:24" x14ac:dyDescent="0.2">
      <c r="B55" s="43"/>
      <c r="C55" s="10" t="s">
        <v>85</v>
      </c>
      <c r="D55" s="17" t="s">
        <v>355</v>
      </c>
      <c r="E55" s="219"/>
      <c r="F55" s="220"/>
      <c r="G55" s="219"/>
      <c r="H55" s="25"/>
      <c r="I55" s="219"/>
      <c r="J55" s="25"/>
      <c r="K55" s="219"/>
      <c r="L55" s="25"/>
      <c r="M55" s="219"/>
      <c r="N55" s="25"/>
      <c r="O55" s="219"/>
      <c r="P55" s="25"/>
      <c r="Q55" s="219"/>
      <c r="R55" s="25"/>
      <c r="S55" s="219"/>
      <c r="T55" s="25"/>
      <c r="U55" s="219"/>
      <c r="V55" s="25"/>
      <c r="W55" s="219"/>
      <c r="X55" s="42"/>
    </row>
    <row r="56" spans="2:24" outlineLevel="1" x14ac:dyDescent="0.2">
      <c r="B56" s="43"/>
      <c r="C56" s="264" t="s">
        <v>82</v>
      </c>
      <c r="D56" s="17" t="str">
        <f>LCC_Input_Risultati!$E$12&amp;"/apparecchio di illuminazione"</f>
        <v>/apparecchio di illuminazione</v>
      </c>
      <c r="E56" s="219"/>
      <c r="F56" s="220"/>
      <c r="G56" s="219"/>
      <c r="H56" s="25"/>
      <c r="I56" s="219"/>
      <c r="J56" s="25"/>
      <c r="K56" s="219"/>
      <c r="L56" s="25"/>
      <c r="M56" s="219"/>
      <c r="N56" s="25"/>
      <c r="O56" s="219"/>
      <c r="P56" s="25"/>
      <c r="Q56" s="219"/>
      <c r="R56" s="25"/>
      <c r="S56" s="219"/>
      <c r="T56" s="25"/>
      <c r="U56" s="219"/>
      <c r="V56" s="25"/>
      <c r="W56" s="219"/>
      <c r="X56" s="42"/>
    </row>
    <row r="57" spans="2:24" outlineLevel="1" x14ac:dyDescent="0.2">
      <c r="B57" s="43"/>
      <c r="C57" s="264" t="s">
        <v>83</v>
      </c>
      <c r="D57" s="17" t="str">
        <f>LCC_Input_Risultati!$E$12&amp;"/apparecchio di illuminazione"</f>
        <v>/apparecchio di illuminazione</v>
      </c>
      <c r="E57" s="219"/>
      <c r="F57" s="220"/>
      <c r="G57" s="219"/>
      <c r="H57" s="25"/>
      <c r="I57" s="219"/>
      <c r="J57" s="25"/>
      <c r="K57" s="219"/>
      <c r="L57" s="25"/>
      <c r="M57" s="219"/>
      <c r="N57" s="25"/>
      <c r="O57" s="219"/>
      <c r="P57" s="25"/>
      <c r="Q57" s="219"/>
      <c r="R57" s="25"/>
      <c r="S57" s="219"/>
      <c r="T57" s="25"/>
      <c r="U57" s="219"/>
      <c r="V57" s="25"/>
      <c r="W57" s="219"/>
      <c r="X57" s="42"/>
    </row>
    <row r="58" spans="2:24" outlineLevel="1" x14ac:dyDescent="0.2">
      <c r="B58" s="43"/>
      <c r="C58" s="264" t="s">
        <v>99</v>
      </c>
      <c r="D58" s="120" t="s">
        <v>2</v>
      </c>
      <c r="E58" s="219"/>
      <c r="F58" s="220"/>
      <c r="G58" s="219"/>
      <c r="H58" s="25"/>
      <c r="I58" s="219"/>
      <c r="J58" s="25"/>
      <c r="K58" s="219"/>
      <c r="L58" s="25"/>
      <c r="M58" s="219"/>
      <c r="N58" s="25"/>
      <c r="O58" s="219"/>
      <c r="P58" s="25"/>
      <c r="Q58" s="219"/>
      <c r="R58" s="25"/>
      <c r="S58" s="219"/>
      <c r="T58" s="25"/>
      <c r="U58" s="219"/>
      <c r="V58" s="25"/>
      <c r="W58" s="219"/>
      <c r="X58" s="42"/>
    </row>
    <row r="59" spans="2:24" outlineLevel="1" x14ac:dyDescent="0.2">
      <c r="B59" s="43"/>
      <c r="C59" s="264" t="s">
        <v>100</v>
      </c>
      <c r="D59" s="120" t="s">
        <v>2</v>
      </c>
      <c r="E59" s="219"/>
      <c r="F59" s="220"/>
      <c r="G59" s="219"/>
      <c r="H59" s="25"/>
      <c r="I59" s="219"/>
      <c r="J59" s="25"/>
      <c r="K59" s="219"/>
      <c r="L59" s="25"/>
      <c r="M59" s="219"/>
      <c r="N59" s="25"/>
      <c r="O59" s="219"/>
      <c r="P59" s="25"/>
      <c r="Q59" s="219"/>
      <c r="R59" s="25"/>
      <c r="S59" s="219"/>
      <c r="T59" s="25"/>
      <c r="U59" s="219"/>
      <c r="V59" s="25"/>
      <c r="W59" s="219"/>
      <c r="X59" s="42"/>
    </row>
    <row r="60" spans="2:24" outlineLevel="1" x14ac:dyDescent="0.2">
      <c r="B60" s="43"/>
      <c r="C60" s="264" t="s">
        <v>101</v>
      </c>
      <c r="D60" s="120" t="s">
        <v>2</v>
      </c>
      <c r="E60" s="219"/>
      <c r="F60" s="220"/>
      <c r="G60" s="219"/>
      <c r="H60" s="25"/>
      <c r="I60" s="219"/>
      <c r="J60" s="25"/>
      <c r="K60" s="219"/>
      <c r="L60" s="25"/>
      <c r="M60" s="219"/>
      <c r="N60" s="25"/>
      <c r="O60" s="219"/>
      <c r="P60" s="25"/>
      <c r="Q60" s="219"/>
      <c r="R60" s="25"/>
      <c r="S60" s="219"/>
      <c r="T60" s="25"/>
      <c r="U60" s="219"/>
      <c r="V60" s="25"/>
      <c r="W60" s="219"/>
      <c r="X60" s="42"/>
    </row>
    <row r="61" spans="2:24" outlineLevel="1" x14ac:dyDescent="0.2">
      <c r="B61" s="43"/>
      <c r="C61" s="264" t="s">
        <v>118</v>
      </c>
      <c r="D61" s="120" t="s">
        <v>350</v>
      </c>
      <c r="E61" s="219"/>
      <c r="F61" s="220"/>
      <c r="G61" s="219"/>
      <c r="H61" s="25"/>
      <c r="I61" s="219"/>
      <c r="J61" s="25"/>
      <c r="K61" s="219"/>
      <c r="L61" s="25"/>
      <c r="M61" s="219"/>
      <c r="N61" s="25"/>
      <c r="O61" s="219"/>
      <c r="P61" s="25"/>
      <c r="Q61" s="219"/>
      <c r="R61" s="25"/>
      <c r="S61" s="219"/>
      <c r="T61" s="25"/>
      <c r="U61" s="219"/>
      <c r="V61" s="25"/>
      <c r="W61" s="219"/>
      <c r="X61" s="42"/>
    </row>
    <row r="62" spans="2:24" outlineLevel="1" x14ac:dyDescent="0.2">
      <c r="B62" s="43"/>
      <c r="C62" s="264" t="s">
        <v>111</v>
      </c>
      <c r="D62" s="120" t="s">
        <v>354</v>
      </c>
      <c r="E62" s="219"/>
      <c r="F62" s="220"/>
      <c r="G62" s="219"/>
      <c r="H62" s="25"/>
      <c r="I62" s="219"/>
      <c r="J62" s="25"/>
      <c r="K62" s="219"/>
      <c r="L62" s="25"/>
      <c r="M62" s="219"/>
      <c r="N62" s="25"/>
      <c r="O62" s="219"/>
      <c r="P62" s="25"/>
      <c r="Q62" s="219"/>
      <c r="R62" s="25"/>
      <c r="S62" s="219"/>
      <c r="T62" s="25"/>
      <c r="U62" s="219"/>
      <c r="V62" s="25"/>
      <c r="W62" s="219"/>
      <c r="X62" s="42"/>
    </row>
    <row r="63" spans="2:24" outlineLevel="1" x14ac:dyDescent="0.2">
      <c r="B63" s="43"/>
      <c r="C63" s="264" t="s">
        <v>112</v>
      </c>
      <c r="D63" s="120" t="str">
        <f>LCC_Input_Risultati!$E$12&amp;"/apparecchio di illuminazione"</f>
        <v>/apparecchio di illuminazione</v>
      </c>
      <c r="E63" s="219"/>
      <c r="F63" s="220"/>
      <c r="G63" s="219"/>
      <c r="H63" s="25"/>
      <c r="I63" s="219"/>
      <c r="J63" s="25"/>
      <c r="K63" s="219"/>
      <c r="L63" s="25"/>
      <c r="M63" s="219"/>
      <c r="N63" s="25"/>
      <c r="O63" s="219"/>
      <c r="P63" s="25"/>
      <c r="Q63" s="219"/>
      <c r="R63" s="25"/>
      <c r="S63" s="219"/>
      <c r="T63" s="25"/>
      <c r="U63" s="219"/>
      <c r="V63" s="25"/>
      <c r="W63" s="219"/>
      <c r="X63" s="42"/>
    </row>
    <row r="64" spans="2:24" outlineLevel="1" x14ac:dyDescent="0.2">
      <c r="B64" s="43"/>
      <c r="C64" s="264" t="s">
        <v>113</v>
      </c>
      <c r="D64" s="120" t="str">
        <f>LCC_Input_Risultati!$E$12&amp;"/apparecchio di illuminazione"</f>
        <v>/apparecchio di illuminazione</v>
      </c>
      <c r="E64" s="224"/>
      <c r="F64" s="220"/>
      <c r="G64" s="224"/>
      <c r="H64" s="25"/>
      <c r="I64" s="224"/>
      <c r="J64" s="25"/>
      <c r="K64" s="224"/>
      <c r="L64" s="25"/>
      <c r="M64" s="224"/>
      <c r="N64" s="25"/>
      <c r="O64" s="224"/>
      <c r="P64" s="25"/>
      <c r="Q64" s="224"/>
      <c r="R64" s="25"/>
      <c r="S64" s="224"/>
      <c r="T64" s="25"/>
      <c r="U64" s="224"/>
      <c r="V64" s="25"/>
      <c r="W64" s="224"/>
      <c r="X64" s="42"/>
    </row>
    <row r="65" spans="2:24" outlineLevel="1" x14ac:dyDescent="0.2">
      <c r="B65" s="43"/>
      <c r="C65" s="264" t="s">
        <v>114</v>
      </c>
      <c r="D65" s="120" t="s">
        <v>354</v>
      </c>
      <c r="E65" s="219"/>
      <c r="F65" s="220"/>
      <c r="G65" s="219"/>
      <c r="H65" s="25"/>
      <c r="I65" s="219"/>
      <c r="J65" s="25"/>
      <c r="K65" s="219"/>
      <c r="L65" s="25"/>
      <c r="M65" s="219"/>
      <c r="N65" s="25"/>
      <c r="O65" s="219"/>
      <c r="P65" s="25"/>
      <c r="Q65" s="219"/>
      <c r="R65" s="25"/>
      <c r="S65" s="219"/>
      <c r="T65" s="25"/>
      <c r="U65" s="219"/>
      <c r="V65" s="25"/>
      <c r="W65" s="219"/>
      <c r="X65" s="42"/>
    </row>
    <row r="66" spans="2:24" outlineLevel="1" x14ac:dyDescent="0.2">
      <c r="B66" s="43"/>
      <c r="C66" s="264" t="s">
        <v>211</v>
      </c>
      <c r="D66" s="120" t="str">
        <f>LCC_Input_Risultati!$E$12&amp;"/apparecchio di illuminazione"</f>
        <v>/apparecchio di illuminazione</v>
      </c>
      <c r="E66" s="219"/>
      <c r="F66" s="220"/>
      <c r="G66" s="219"/>
      <c r="H66" s="25"/>
      <c r="I66" s="219"/>
      <c r="J66" s="25"/>
      <c r="K66" s="219"/>
      <c r="L66" s="25"/>
      <c r="M66" s="219"/>
      <c r="N66" s="25"/>
      <c r="O66" s="219"/>
      <c r="P66" s="25"/>
      <c r="Q66" s="219"/>
      <c r="R66" s="25"/>
      <c r="S66" s="219"/>
      <c r="T66" s="25"/>
      <c r="U66" s="219"/>
      <c r="V66" s="25"/>
      <c r="W66" s="219"/>
      <c r="X66" s="42"/>
    </row>
    <row r="67" spans="2:24" outlineLevel="1" x14ac:dyDescent="0.2">
      <c r="B67" s="43"/>
      <c r="C67" s="264" t="s">
        <v>212</v>
      </c>
      <c r="D67" s="120" t="str">
        <f>LCC_Input_Risultati!$E$12&amp;"/apparecchio di illuminazione"</f>
        <v>/apparecchio di illuminazione</v>
      </c>
      <c r="E67" s="224"/>
      <c r="F67" s="220"/>
      <c r="G67" s="224"/>
      <c r="H67" s="25"/>
      <c r="I67" s="224"/>
      <c r="J67" s="25"/>
      <c r="K67" s="224"/>
      <c r="L67" s="25"/>
      <c r="M67" s="224"/>
      <c r="N67" s="25"/>
      <c r="O67" s="224"/>
      <c r="P67" s="25"/>
      <c r="Q67" s="224"/>
      <c r="R67" s="25"/>
      <c r="S67" s="224"/>
      <c r="T67" s="25"/>
      <c r="U67" s="224"/>
      <c r="V67" s="25"/>
      <c r="W67" s="224"/>
      <c r="X67" s="42"/>
    </row>
    <row r="68" spans="2:24" x14ac:dyDescent="0.2">
      <c r="B68" s="43"/>
      <c r="C68" s="10"/>
      <c r="D68" s="17"/>
      <c r="E68" s="255"/>
      <c r="F68" s="255"/>
      <c r="G68" s="255"/>
      <c r="H68" s="256"/>
      <c r="I68" s="255"/>
      <c r="J68" s="256"/>
      <c r="K68" s="255"/>
      <c r="L68" s="256"/>
      <c r="M68" s="255"/>
      <c r="N68" s="256"/>
      <c r="O68" s="255"/>
      <c r="P68" s="256"/>
      <c r="Q68" s="255"/>
      <c r="R68" s="256"/>
      <c r="S68" s="255"/>
      <c r="T68" s="256"/>
      <c r="U68" s="255"/>
      <c r="V68" s="256"/>
      <c r="W68" s="255"/>
      <c r="X68" s="42"/>
    </row>
    <row r="69" spans="2:24" x14ac:dyDescent="0.2">
      <c r="B69" s="43"/>
      <c r="C69" s="10" t="s">
        <v>86</v>
      </c>
      <c r="D69" s="17" t="s">
        <v>355</v>
      </c>
      <c r="E69" s="219"/>
      <c r="F69" s="220"/>
      <c r="G69" s="219"/>
      <c r="H69" s="25"/>
      <c r="I69" s="219"/>
      <c r="J69" s="25"/>
      <c r="K69" s="219"/>
      <c r="L69" s="25"/>
      <c r="M69" s="219"/>
      <c r="N69" s="25"/>
      <c r="O69" s="219"/>
      <c r="P69" s="25"/>
      <c r="Q69" s="219"/>
      <c r="R69" s="25"/>
      <c r="S69" s="219"/>
      <c r="T69" s="25"/>
      <c r="U69" s="219"/>
      <c r="V69" s="25"/>
      <c r="W69" s="219"/>
      <c r="X69" s="42"/>
    </row>
    <row r="70" spans="2:24" outlineLevel="1" x14ac:dyDescent="0.2">
      <c r="B70" s="43"/>
      <c r="C70" s="264" t="s">
        <v>82</v>
      </c>
      <c r="D70" s="17" t="str">
        <f>LCC_Input_Risultati!$E$12&amp;"/apparecchio di illuminazione"</f>
        <v>/apparecchio di illuminazione</v>
      </c>
      <c r="E70" s="219"/>
      <c r="F70" s="220"/>
      <c r="G70" s="219"/>
      <c r="H70" s="25"/>
      <c r="I70" s="219"/>
      <c r="J70" s="25"/>
      <c r="K70" s="219"/>
      <c r="L70" s="25"/>
      <c r="M70" s="219"/>
      <c r="N70" s="25"/>
      <c r="O70" s="219"/>
      <c r="P70" s="25"/>
      <c r="Q70" s="219"/>
      <c r="R70" s="25"/>
      <c r="S70" s="219"/>
      <c r="T70" s="25"/>
      <c r="U70" s="219"/>
      <c r="V70" s="25"/>
      <c r="W70" s="219"/>
      <c r="X70" s="42"/>
    </row>
    <row r="71" spans="2:24" outlineLevel="1" x14ac:dyDescent="0.2">
      <c r="B71" s="43"/>
      <c r="C71" s="264" t="s">
        <v>83</v>
      </c>
      <c r="D71" s="17" t="str">
        <f>LCC_Input_Risultati!$E$12&amp;"/apparecchio di illuminazione"</f>
        <v>/apparecchio di illuminazione</v>
      </c>
      <c r="E71" s="219"/>
      <c r="F71" s="220"/>
      <c r="G71" s="219"/>
      <c r="H71" s="25"/>
      <c r="I71" s="219"/>
      <c r="J71" s="25"/>
      <c r="K71" s="219"/>
      <c r="L71" s="25"/>
      <c r="M71" s="219"/>
      <c r="N71" s="25"/>
      <c r="O71" s="219"/>
      <c r="P71" s="25"/>
      <c r="Q71" s="219"/>
      <c r="R71" s="25"/>
      <c r="S71" s="219"/>
      <c r="T71" s="25"/>
      <c r="U71" s="219"/>
      <c r="V71" s="25"/>
      <c r="W71" s="219"/>
      <c r="X71" s="42"/>
    </row>
    <row r="72" spans="2:24" outlineLevel="1" x14ac:dyDescent="0.2">
      <c r="B72" s="43"/>
      <c r="C72" s="264" t="s">
        <v>102</v>
      </c>
      <c r="D72" s="120" t="s">
        <v>2</v>
      </c>
      <c r="E72" s="219"/>
      <c r="F72" s="220"/>
      <c r="G72" s="219"/>
      <c r="H72" s="25"/>
      <c r="I72" s="219"/>
      <c r="J72" s="25"/>
      <c r="K72" s="219"/>
      <c r="L72" s="25"/>
      <c r="M72" s="219"/>
      <c r="N72" s="25"/>
      <c r="O72" s="219"/>
      <c r="P72" s="25"/>
      <c r="Q72" s="219"/>
      <c r="R72" s="25"/>
      <c r="S72" s="219"/>
      <c r="T72" s="25"/>
      <c r="U72" s="219"/>
      <c r="V72" s="25"/>
      <c r="W72" s="219"/>
      <c r="X72" s="42"/>
    </row>
    <row r="73" spans="2:24" outlineLevel="1" x14ac:dyDescent="0.2">
      <c r="B73" s="43"/>
      <c r="C73" s="264" t="s">
        <v>103</v>
      </c>
      <c r="D73" s="120" t="s">
        <v>2</v>
      </c>
      <c r="E73" s="219"/>
      <c r="F73" s="220"/>
      <c r="G73" s="219"/>
      <c r="H73" s="25"/>
      <c r="I73" s="219"/>
      <c r="J73" s="25"/>
      <c r="K73" s="219"/>
      <c r="L73" s="25"/>
      <c r="M73" s="219"/>
      <c r="N73" s="25"/>
      <c r="O73" s="219"/>
      <c r="P73" s="25"/>
      <c r="Q73" s="219"/>
      <c r="R73" s="25"/>
      <c r="S73" s="219"/>
      <c r="T73" s="25"/>
      <c r="U73" s="219"/>
      <c r="V73" s="25"/>
      <c r="W73" s="219"/>
      <c r="X73" s="42"/>
    </row>
    <row r="74" spans="2:24" outlineLevel="1" x14ac:dyDescent="0.2">
      <c r="B74" s="43"/>
      <c r="C74" s="264" t="s">
        <v>104</v>
      </c>
      <c r="D74" s="120" t="s">
        <v>2</v>
      </c>
      <c r="E74" s="219"/>
      <c r="F74" s="220"/>
      <c r="G74" s="219"/>
      <c r="H74" s="25"/>
      <c r="I74" s="219"/>
      <c r="J74" s="25"/>
      <c r="K74" s="219"/>
      <c r="L74" s="25"/>
      <c r="M74" s="219"/>
      <c r="N74" s="25"/>
      <c r="O74" s="219"/>
      <c r="P74" s="25"/>
      <c r="Q74" s="219"/>
      <c r="R74" s="25"/>
      <c r="S74" s="219"/>
      <c r="T74" s="25"/>
      <c r="U74" s="219"/>
      <c r="V74" s="25"/>
      <c r="W74" s="219"/>
      <c r="X74" s="42"/>
    </row>
    <row r="75" spans="2:24" outlineLevel="1" x14ac:dyDescent="0.2">
      <c r="B75" s="43"/>
      <c r="C75" s="264" t="s">
        <v>119</v>
      </c>
      <c r="D75" s="120" t="s">
        <v>350</v>
      </c>
      <c r="E75" s="219"/>
      <c r="F75" s="220"/>
      <c r="G75" s="219"/>
      <c r="H75" s="25"/>
      <c r="I75" s="219"/>
      <c r="J75" s="25"/>
      <c r="K75" s="219"/>
      <c r="L75" s="25"/>
      <c r="M75" s="219"/>
      <c r="N75" s="25"/>
      <c r="O75" s="219"/>
      <c r="P75" s="25"/>
      <c r="Q75" s="219"/>
      <c r="R75" s="25"/>
      <c r="S75" s="219"/>
      <c r="T75" s="25"/>
      <c r="U75" s="219"/>
      <c r="V75" s="25"/>
      <c r="W75" s="219"/>
      <c r="X75" s="42"/>
    </row>
    <row r="76" spans="2:24" outlineLevel="1" x14ac:dyDescent="0.2">
      <c r="B76" s="43"/>
      <c r="C76" s="264" t="s">
        <v>111</v>
      </c>
      <c r="D76" s="120" t="s">
        <v>354</v>
      </c>
      <c r="E76" s="219"/>
      <c r="F76" s="220"/>
      <c r="G76" s="219"/>
      <c r="H76" s="25"/>
      <c r="I76" s="219"/>
      <c r="J76" s="25"/>
      <c r="K76" s="219"/>
      <c r="L76" s="25"/>
      <c r="M76" s="219"/>
      <c r="N76" s="25"/>
      <c r="O76" s="219"/>
      <c r="P76" s="25"/>
      <c r="Q76" s="219"/>
      <c r="R76" s="25"/>
      <c r="S76" s="219"/>
      <c r="T76" s="25"/>
      <c r="U76" s="219"/>
      <c r="V76" s="25"/>
      <c r="W76" s="219"/>
      <c r="X76" s="42"/>
    </row>
    <row r="77" spans="2:24" outlineLevel="1" x14ac:dyDescent="0.2">
      <c r="B77" s="43"/>
      <c r="C77" s="264" t="s">
        <v>112</v>
      </c>
      <c r="D77" s="120" t="str">
        <f>LCC_Input_Risultati!$E$12&amp;"/apparecchio di illuminazione"</f>
        <v>/apparecchio di illuminazione</v>
      </c>
      <c r="E77" s="219"/>
      <c r="F77" s="220"/>
      <c r="G77" s="219"/>
      <c r="H77" s="25"/>
      <c r="I77" s="219"/>
      <c r="J77" s="25"/>
      <c r="K77" s="219"/>
      <c r="L77" s="25"/>
      <c r="M77" s="219"/>
      <c r="N77" s="25"/>
      <c r="O77" s="219"/>
      <c r="P77" s="25"/>
      <c r="Q77" s="219"/>
      <c r="R77" s="25"/>
      <c r="S77" s="219"/>
      <c r="T77" s="25"/>
      <c r="U77" s="219"/>
      <c r="V77" s="25"/>
      <c r="W77" s="219"/>
      <c r="X77" s="42"/>
    </row>
    <row r="78" spans="2:24" outlineLevel="1" x14ac:dyDescent="0.2">
      <c r="B78" s="43"/>
      <c r="C78" s="264" t="s">
        <v>113</v>
      </c>
      <c r="D78" s="120" t="str">
        <f>LCC_Input_Risultati!$E$12&amp;"/apparecchio di illuminazione"</f>
        <v>/apparecchio di illuminazione</v>
      </c>
      <c r="E78" s="224"/>
      <c r="F78" s="220"/>
      <c r="G78" s="224"/>
      <c r="H78" s="25"/>
      <c r="I78" s="224"/>
      <c r="J78" s="25"/>
      <c r="K78" s="224"/>
      <c r="L78" s="25"/>
      <c r="M78" s="224"/>
      <c r="N78" s="25"/>
      <c r="O78" s="224"/>
      <c r="P78" s="25"/>
      <c r="Q78" s="224"/>
      <c r="R78" s="25"/>
      <c r="S78" s="224"/>
      <c r="T78" s="25"/>
      <c r="U78" s="224"/>
      <c r="V78" s="25"/>
      <c r="W78" s="224"/>
      <c r="X78" s="42"/>
    </row>
    <row r="79" spans="2:24" outlineLevel="1" x14ac:dyDescent="0.2">
      <c r="B79" s="43"/>
      <c r="C79" s="264" t="s">
        <v>114</v>
      </c>
      <c r="D79" s="120" t="s">
        <v>354</v>
      </c>
      <c r="E79" s="219"/>
      <c r="F79" s="220"/>
      <c r="G79" s="219"/>
      <c r="H79" s="25"/>
      <c r="I79" s="219"/>
      <c r="J79" s="25"/>
      <c r="K79" s="219"/>
      <c r="L79" s="25"/>
      <c r="M79" s="219"/>
      <c r="N79" s="25"/>
      <c r="O79" s="219"/>
      <c r="P79" s="25"/>
      <c r="Q79" s="219"/>
      <c r="R79" s="25"/>
      <c r="S79" s="219"/>
      <c r="T79" s="25"/>
      <c r="U79" s="219"/>
      <c r="V79" s="25"/>
      <c r="W79" s="219"/>
      <c r="X79" s="42"/>
    </row>
    <row r="80" spans="2:24" outlineLevel="1" x14ac:dyDescent="0.2">
      <c r="B80" s="43"/>
      <c r="C80" s="264" t="s">
        <v>211</v>
      </c>
      <c r="D80" s="120" t="str">
        <f>LCC_Input_Risultati!$E$12&amp;"/apparecchio di illuminazione"</f>
        <v>/apparecchio di illuminazione</v>
      </c>
      <c r="E80" s="219"/>
      <c r="F80" s="220"/>
      <c r="G80" s="219"/>
      <c r="H80" s="25"/>
      <c r="I80" s="219"/>
      <c r="J80" s="25"/>
      <c r="K80" s="219"/>
      <c r="L80" s="25"/>
      <c r="M80" s="219"/>
      <c r="N80" s="25"/>
      <c r="O80" s="219"/>
      <c r="P80" s="25"/>
      <c r="Q80" s="219"/>
      <c r="R80" s="25"/>
      <c r="S80" s="219"/>
      <c r="T80" s="25"/>
      <c r="U80" s="219"/>
      <c r="V80" s="25"/>
      <c r="W80" s="219"/>
      <c r="X80" s="42"/>
    </row>
    <row r="81" spans="2:24" outlineLevel="1" x14ac:dyDescent="0.2">
      <c r="B81" s="43"/>
      <c r="C81" s="264" t="s">
        <v>212</v>
      </c>
      <c r="D81" s="120" t="str">
        <f>LCC_Input_Risultati!$E$12&amp;"/apparecchio di illuminazione"</f>
        <v>/apparecchio di illuminazione</v>
      </c>
      <c r="E81" s="224"/>
      <c r="F81" s="220"/>
      <c r="G81" s="224"/>
      <c r="H81" s="25"/>
      <c r="I81" s="224"/>
      <c r="J81" s="25"/>
      <c r="K81" s="224"/>
      <c r="L81" s="25"/>
      <c r="M81" s="224"/>
      <c r="N81" s="25"/>
      <c r="O81" s="224"/>
      <c r="P81" s="25"/>
      <c r="Q81" s="224"/>
      <c r="R81" s="25"/>
      <c r="S81" s="224"/>
      <c r="T81" s="25"/>
      <c r="U81" s="224"/>
      <c r="V81" s="25"/>
      <c r="W81" s="224"/>
      <c r="X81" s="42"/>
    </row>
    <row r="82" spans="2:24" x14ac:dyDescent="0.2">
      <c r="B82" s="43"/>
      <c r="C82" s="10"/>
      <c r="D82" s="17"/>
      <c r="E82" s="255"/>
      <c r="F82" s="255"/>
      <c r="G82" s="255"/>
      <c r="H82" s="25"/>
      <c r="I82" s="255"/>
      <c r="J82" s="25"/>
      <c r="K82" s="255"/>
      <c r="L82" s="25"/>
      <c r="M82" s="255"/>
      <c r="N82" s="25"/>
      <c r="O82" s="255"/>
      <c r="P82" s="25"/>
      <c r="Q82" s="255"/>
      <c r="R82" s="25"/>
      <c r="S82" s="255"/>
      <c r="T82" s="25"/>
      <c r="U82" s="255"/>
      <c r="V82" s="25"/>
      <c r="W82" s="255"/>
      <c r="X82" s="42"/>
    </row>
    <row r="83" spans="2:24" x14ac:dyDescent="0.2">
      <c r="B83" s="43"/>
      <c r="C83" s="10" t="s">
        <v>87</v>
      </c>
      <c r="D83" s="17" t="s">
        <v>355</v>
      </c>
      <c r="E83" s="219"/>
      <c r="F83" s="220"/>
      <c r="G83" s="219"/>
      <c r="H83" s="25"/>
      <c r="I83" s="219"/>
      <c r="J83" s="25"/>
      <c r="K83" s="219"/>
      <c r="L83" s="25"/>
      <c r="M83" s="219"/>
      <c r="N83" s="25"/>
      <c r="O83" s="219"/>
      <c r="P83" s="25"/>
      <c r="Q83" s="219"/>
      <c r="R83" s="25"/>
      <c r="S83" s="219"/>
      <c r="T83" s="25"/>
      <c r="U83" s="219"/>
      <c r="V83" s="25"/>
      <c r="W83" s="219"/>
      <c r="X83" s="42"/>
    </row>
    <row r="84" spans="2:24" outlineLevel="1" x14ac:dyDescent="0.2">
      <c r="B84" s="43"/>
      <c r="C84" s="264" t="s">
        <v>82</v>
      </c>
      <c r="D84" s="17" t="str">
        <f>LCC_Input_Risultati!$E$12&amp;"/apparecchio di illuminazione"</f>
        <v>/apparecchio di illuminazione</v>
      </c>
      <c r="E84" s="219"/>
      <c r="F84" s="220"/>
      <c r="G84" s="219"/>
      <c r="H84" s="25"/>
      <c r="I84" s="219"/>
      <c r="J84" s="25"/>
      <c r="K84" s="219"/>
      <c r="L84" s="25"/>
      <c r="M84" s="219"/>
      <c r="N84" s="25"/>
      <c r="O84" s="219"/>
      <c r="P84" s="25"/>
      <c r="Q84" s="219"/>
      <c r="R84" s="25"/>
      <c r="S84" s="219"/>
      <c r="T84" s="25"/>
      <c r="U84" s="219"/>
      <c r="V84" s="25"/>
      <c r="W84" s="219"/>
      <c r="X84" s="42"/>
    </row>
    <row r="85" spans="2:24" outlineLevel="1" x14ac:dyDescent="0.2">
      <c r="B85" s="43"/>
      <c r="C85" s="264" t="s">
        <v>83</v>
      </c>
      <c r="D85" s="17" t="str">
        <f>LCC_Input_Risultati!$E$12&amp;"/apparecchio di illuminazione"</f>
        <v>/apparecchio di illuminazione</v>
      </c>
      <c r="E85" s="219"/>
      <c r="F85" s="220"/>
      <c r="G85" s="219"/>
      <c r="H85" s="25"/>
      <c r="I85" s="219"/>
      <c r="J85" s="25"/>
      <c r="K85" s="219"/>
      <c r="L85" s="25"/>
      <c r="M85" s="219"/>
      <c r="N85" s="25"/>
      <c r="O85" s="219"/>
      <c r="P85" s="25"/>
      <c r="Q85" s="219"/>
      <c r="R85" s="25"/>
      <c r="S85" s="219"/>
      <c r="T85" s="25"/>
      <c r="U85" s="219"/>
      <c r="V85" s="25"/>
      <c r="W85" s="219"/>
      <c r="X85" s="42"/>
    </row>
    <row r="86" spans="2:24" outlineLevel="1" x14ac:dyDescent="0.2">
      <c r="B86" s="43"/>
      <c r="C86" s="264" t="s">
        <v>105</v>
      </c>
      <c r="D86" s="120" t="s">
        <v>2</v>
      </c>
      <c r="E86" s="219"/>
      <c r="F86" s="220"/>
      <c r="G86" s="219"/>
      <c r="H86" s="25"/>
      <c r="I86" s="219"/>
      <c r="J86" s="25"/>
      <c r="K86" s="219"/>
      <c r="L86" s="25"/>
      <c r="M86" s="219"/>
      <c r="N86" s="25"/>
      <c r="O86" s="219"/>
      <c r="P86" s="25"/>
      <c r="Q86" s="219"/>
      <c r="R86" s="25"/>
      <c r="S86" s="219"/>
      <c r="T86" s="25"/>
      <c r="U86" s="219"/>
      <c r="V86" s="25"/>
      <c r="W86" s="219"/>
      <c r="X86" s="42"/>
    </row>
    <row r="87" spans="2:24" outlineLevel="1" x14ac:dyDescent="0.2">
      <c r="B87" s="43"/>
      <c r="C87" s="264" t="s">
        <v>106</v>
      </c>
      <c r="D87" s="120" t="s">
        <v>2</v>
      </c>
      <c r="E87" s="219"/>
      <c r="F87" s="220"/>
      <c r="G87" s="219"/>
      <c r="H87" s="25"/>
      <c r="I87" s="219"/>
      <c r="J87" s="25"/>
      <c r="K87" s="219"/>
      <c r="L87" s="25"/>
      <c r="M87" s="219"/>
      <c r="N87" s="25"/>
      <c r="O87" s="219"/>
      <c r="P87" s="25"/>
      <c r="Q87" s="219"/>
      <c r="R87" s="25"/>
      <c r="S87" s="219"/>
      <c r="T87" s="25"/>
      <c r="U87" s="219"/>
      <c r="V87" s="25"/>
      <c r="W87" s="219"/>
      <c r="X87" s="42"/>
    </row>
    <row r="88" spans="2:24" outlineLevel="1" x14ac:dyDescent="0.2">
      <c r="B88" s="43"/>
      <c r="C88" s="264" t="s">
        <v>107</v>
      </c>
      <c r="D88" s="120" t="s">
        <v>2</v>
      </c>
      <c r="E88" s="219"/>
      <c r="F88" s="220"/>
      <c r="G88" s="219"/>
      <c r="H88" s="25"/>
      <c r="I88" s="219"/>
      <c r="J88" s="25"/>
      <c r="K88" s="219"/>
      <c r="L88" s="25"/>
      <c r="M88" s="219"/>
      <c r="N88" s="25"/>
      <c r="O88" s="219"/>
      <c r="P88" s="25"/>
      <c r="Q88" s="219"/>
      <c r="R88" s="25"/>
      <c r="S88" s="219"/>
      <c r="T88" s="25"/>
      <c r="U88" s="219"/>
      <c r="V88" s="25"/>
      <c r="W88" s="219"/>
      <c r="X88" s="42"/>
    </row>
    <row r="89" spans="2:24" outlineLevel="1" x14ac:dyDescent="0.2">
      <c r="B89" s="43"/>
      <c r="C89" s="264" t="s">
        <v>120</v>
      </c>
      <c r="D89" s="120" t="s">
        <v>350</v>
      </c>
      <c r="E89" s="219"/>
      <c r="F89" s="220"/>
      <c r="G89" s="219"/>
      <c r="H89" s="25"/>
      <c r="I89" s="219"/>
      <c r="J89" s="25"/>
      <c r="K89" s="219"/>
      <c r="L89" s="25"/>
      <c r="M89" s="219"/>
      <c r="N89" s="25"/>
      <c r="O89" s="219"/>
      <c r="P89" s="25"/>
      <c r="Q89" s="219"/>
      <c r="R89" s="25"/>
      <c r="S89" s="219"/>
      <c r="T89" s="25"/>
      <c r="U89" s="219"/>
      <c r="V89" s="25"/>
      <c r="W89" s="219"/>
      <c r="X89" s="42"/>
    </row>
    <row r="90" spans="2:24" outlineLevel="1" x14ac:dyDescent="0.2">
      <c r="B90" s="43"/>
      <c r="C90" s="264" t="s">
        <v>111</v>
      </c>
      <c r="D90" s="120" t="s">
        <v>354</v>
      </c>
      <c r="E90" s="219"/>
      <c r="F90" s="220"/>
      <c r="G90" s="219"/>
      <c r="H90" s="25"/>
      <c r="I90" s="219"/>
      <c r="J90" s="25"/>
      <c r="K90" s="219"/>
      <c r="L90" s="25"/>
      <c r="M90" s="219"/>
      <c r="N90" s="25"/>
      <c r="O90" s="219"/>
      <c r="P90" s="25"/>
      <c r="Q90" s="219"/>
      <c r="R90" s="25"/>
      <c r="S90" s="219"/>
      <c r="T90" s="25"/>
      <c r="U90" s="219"/>
      <c r="V90" s="25"/>
      <c r="W90" s="219"/>
      <c r="X90" s="42"/>
    </row>
    <row r="91" spans="2:24" outlineLevel="1" x14ac:dyDescent="0.2">
      <c r="B91" s="43"/>
      <c r="C91" s="264" t="s">
        <v>112</v>
      </c>
      <c r="D91" s="120" t="str">
        <f>LCC_Input_Risultati!$E$12&amp;"/apparecchio di illuminazione"</f>
        <v>/apparecchio di illuminazione</v>
      </c>
      <c r="E91" s="219"/>
      <c r="F91" s="220"/>
      <c r="G91" s="219"/>
      <c r="H91" s="25"/>
      <c r="I91" s="219"/>
      <c r="J91" s="25"/>
      <c r="K91" s="219"/>
      <c r="L91" s="25"/>
      <c r="M91" s="219"/>
      <c r="N91" s="25"/>
      <c r="O91" s="219"/>
      <c r="P91" s="25"/>
      <c r="Q91" s="219"/>
      <c r="R91" s="25"/>
      <c r="S91" s="219"/>
      <c r="T91" s="25"/>
      <c r="U91" s="219"/>
      <c r="V91" s="25"/>
      <c r="W91" s="219"/>
      <c r="X91" s="42"/>
    </row>
    <row r="92" spans="2:24" outlineLevel="1" x14ac:dyDescent="0.2">
      <c r="B92" s="43"/>
      <c r="C92" s="264" t="s">
        <v>113</v>
      </c>
      <c r="D92" s="120" t="str">
        <f>LCC_Input_Risultati!$E$12&amp;"/apparecchio di illuminazione"</f>
        <v>/apparecchio di illuminazione</v>
      </c>
      <c r="E92" s="224"/>
      <c r="F92" s="220"/>
      <c r="G92" s="224"/>
      <c r="H92" s="25"/>
      <c r="I92" s="224"/>
      <c r="J92" s="25"/>
      <c r="K92" s="224"/>
      <c r="L92" s="25"/>
      <c r="M92" s="224"/>
      <c r="N92" s="25"/>
      <c r="O92" s="224"/>
      <c r="P92" s="25"/>
      <c r="Q92" s="224"/>
      <c r="R92" s="25"/>
      <c r="S92" s="224"/>
      <c r="T92" s="25"/>
      <c r="U92" s="224"/>
      <c r="V92" s="25"/>
      <c r="W92" s="224"/>
      <c r="X92" s="42"/>
    </row>
    <row r="93" spans="2:24" outlineLevel="1" x14ac:dyDescent="0.2">
      <c r="B93" s="43"/>
      <c r="C93" s="264" t="s">
        <v>114</v>
      </c>
      <c r="D93" s="120" t="s">
        <v>354</v>
      </c>
      <c r="E93" s="219"/>
      <c r="F93" s="220"/>
      <c r="G93" s="219"/>
      <c r="H93" s="25"/>
      <c r="I93" s="219"/>
      <c r="J93" s="25"/>
      <c r="K93" s="219"/>
      <c r="L93" s="25"/>
      <c r="M93" s="219"/>
      <c r="N93" s="25"/>
      <c r="O93" s="219"/>
      <c r="P93" s="25"/>
      <c r="Q93" s="219"/>
      <c r="R93" s="25"/>
      <c r="S93" s="219"/>
      <c r="T93" s="25"/>
      <c r="U93" s="219"/>
      <c r="V93" s="25"/>
      <c r="W93" s="219"/>
      <c r="X93" s="42"/>
    </row>
    <row r="94" spans="2:24" outlineLevel="1" x14ac:dyDescent="0.2">
      <c r="B94" s="43"/>
      <c r="C94" s="264" t="s">
        <v>211</v>
      </c>
      <c r="D94" s="120" t="str">
        <f>LCC_Input_Risultati!$E$12&amp;"/apparecchio di illuminazione"</f>
        <v>/apparecchio di illuminazione</v>
      </c>
      <c r="E94" s="219"/>
      <c r="F94" s="220"/>
      <c r="G94" s="219"/>
      <c r="H94" s="25"/>
      <c r="I94" s="219"/>
      <c r="J94" s="25"/>
      <c r="K94" s="219"/>
      <c r="L94" s="25"/>
      <c r="M94" s="219"/>
      <c r="N94" s="25"/>
      <c r="O94" s="219"/>
      <c r="P94" s="25"/>
      <c r="Q94" s="219"/>
      <c r="R94" s="25"/>
      <c r="S94" s="219"/>
      <c r="T94" s="25"/>
      <c r="U94" s="219"/>
      <c r="V94" s="25"/>
      <c r="W94" s="219"/>
      <c r="X94" s="42"/>
    </row>
    <row r="95" spans="2:24" outlineLevel="1" x14ac:dyDescent="0.2">
      <c r="B95" s="43"/>
      <c r="C95" s="264" t="s">
        <v>212</v>
      </c>
      <c r="D95" s="120" t="str">
        <f>LCC_Input_Risultati!$E$12&amp;"/apparecchio di illuminazione"</f>
        <v>/apparecchio di illuminazione</v>
      </c>
      <c r="E95" s="224"/>
      <c r="F95" s="220"/>
      <c r="G95" s="224"/>
      <c r="H95" s="25"/>
      <c r="I95" s="224"/>
      <c r="J95" s="25"/>
      <c r="K95" s="224"/>
      <c r="L95" s="25"/>
      <c r="M95" s="224"/>
      <c r="N95" s="25"/>
      <c r="O95" s="224"/>
      <c r="P95" s="25"/>
      <c r="Q95" s="224"/>
      <c r="R95" s="25"/>
      <c r="S95" s="224"/>
      <c r="T95" s="25"/>
      <c r="U95" s="224"/>
      <c r="V95" s="25"/>
      <c r="W95" s="224"/>
      <c r="X95" s="42"/>
    </row>
    <row r="96" spans="2:24" x14ac:dyDescent="0.2">
      <c r="B96" s="43"/>
      <c r="C96" s="11"/>
      <c r="D96" s="17"/>
      <c r="E96" s="220"/>
      <c r="F96" s="220"/>
      <c r="G96" s="220"/>
      <c r="H96" s="25"/>
      <c r="I96" s="220"/>
      <c r="J96" s="25"/>
      <c r="K96" s="220"/>
      <c r="L96" s="25"/>
      <c r="M96" s="220"/>
      <c r="N96" s="25"/>
      <c r="O96" s="220"/>
      <c r="P96" s="25"/>
      <c r="Q96" s="220"/>
      <c r="R96" s="25"/>
      <c r="S96" s="220"/>
      <c r="T96" s="25"/>
      <c r="U96" s="220"/>
      <c r="V96" s="25"/>
      <c r="W96" s="220"/>
      <c r="X96" s="42"/>
    </row>
    <row r="97" spans="1:1042" s="7" customFormat="1" ht="15" x14ac:dyDescent="0.2">
      <c r="A97" s="1"/>
      <c r="B97" s="43"/>
      <c r="C97" s="257" t="s">
        <v>213</v>
      </c>
      <c r="D97" s="17"/>
      <c r="E97" s="25"/>
      <c r="F97" s="25"/>
      <c r="G97" s="25"/>
      <c r="H97" s="25"/>
      <c r="I97" s="25"/>
      <c r="J97" s="25"/>
      <c r="K97" s="25"/>
      <c r="L97" s="25"/>
      <c r="M97" s="25"/>
      <c r="N97" s="25"/>
      <c r="O97" s="25"/>
      <c r="P97" s="25"/>
      <c r="Q97" s="25"/>
      <c r="R97" s="25"/>
      <c r="S97" s="25"/>
      <c r="T97" s="25"/>
      <c r="U97" s="25"/>
      <c r="V97" s="25"/>
      <c r="W97" s="25"/>
      <c r="X97" s="42"/>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row>
    <row r="98" spans="1:1042" x14ac:dyDescent="0.2">
      <c r="B98" s="186" t="s">
        <v>23</v>
      </c>
      <c r="C98" s="10" t="s">
        <v>88</v>
      </c>
      <c r="D98" s="120" t="str">
        <f>LCC_Input_Risultati!$E$12&amp;"/palo"</f>
        <v>/palo</v>
      </c>
      <c r="E98" s="219"/>
      <c r="F98" s="220"/>
      <c r="G98" s="219"/>
      <c r="H98" s="25"/>
      <c r="I98" s="219"/>
      <c r="J98" s="25"/>
      <c r="K98" s="219"/>
      <c r="L98" s="25"/>
      <c r="M98" s="219"/>
      <c r="N98" s="25"/>
      <c r="O98" s="219"/>
      <c r="P98" s="25"/>
      <c r="Q98" s="219"/>
      <c r="R98" s="25"/>
      <c r="S98" s="219"/>
      <c r="T98" s="25"/>
      <c r="U98" s="219"/>
      <c r="V98" s="25"/>
      <c r="W98" s="219"/>
      <c r="X98" s="42"/>
    </row>
    <row r="99" spans="1:1042" x14ac:dyDescent="0.2">
      <c r="B99" s="186" t="s">
        <v>23</v>
      </c>
      <c r="C99" s="10" t="s">
        <v>89</v>
      </c>
      <c r="D99" s="120" t="str">
        <f>LCC_Input_Risultati!$E$12&amp;"/palo"</f>
        <v>/palo</v>
      </c>
      <c r="E99" s="219"/>
      <c r="F99" s="220"/>
      <c r="G99" s="219"/>
      <c r="H99" s="25"/>
      <c r="I99" s="219"/>
      <c r="J99" s="25"/>
      <c r="K99" s="219"/>
      <c r="L99" s="25"/>
      <c r="M99" s="219"/>
      <c r="N99" s="25"/>
      <c r="O99" s="219"/>
      <c r="P99" s="25"/>
      <c r="Q99" s="219"/>
      <c r="R99" s="25"/>
      <c r="S99" s="219"/>
      <c r="T99" s="25"/>
      <c r="U99" s="219"/>
      <c r="V99" s="25"/>
      <c r="W99" s="219"/>
      <c r="X99" s="42"/>
    </row>
    <row r="100" spans="1:1042" x14ac:dyDescent="0.2">
      <c r="B100" s="43"/>
      <c r="C100" s="10"/>
      <c r="D100" s="120"/>
      <c r="E100" s="255"/>
      <c r="F100" s="255"/>
      <c r="G100" s="255"/>
      <c r="H100" s="256"/>
      <c r="I100" s="255"/>
      <c r="J100" s="256"/>
      <c r="K100" s="255"/>
      <c r="L100" s="256"/>
      <c r="M100" s="255"/>
      <c r="N100" s="256"/>
      <c r="O100" s="255"/>
      <c r="P100" s="256"/>
      <c r="Q100" s="255"/>
      <c r="R100" s="256"/>
      <c r="S100" s="255"/>
      <c r="T100" s="256"/>
      <c r="U100" s="255"/>
      <c r="V100" s="256"/>
      <c r="W100" s="255"/>
      <c r="X100" s="42"/>
    </row>
    <row r="101" spans="1:1042" s="7" customFormat="1" ht="15" x14ac:dyDescent="0.2">
      <c r="A101" s="1"/>
      <c r="B101" s="43"/>
      <c r="C101" s="257" t="s">
        <v>214</v>
      </c>
      <c r="D101" s="120"/>
      <c r="E101" s="25"/>
      <c r="F101" s="25"/>
      <c r="G101" s="25"/>
      <c r="H101" s="25"/>
      <c r="I101" s="25"/>
      <c r="J101" s="25"/>
      <c r="K101" s="25"/>
      <c r="L101" s="25"/>
      <c r="M101" s="25"/>
      <c r="N101" s="25"/>
      <c r="O101" s="25"/>
      <c r="P101" s="25"/>
      <c r="Q101" s="25"/>
      <c r="R101" s="25"/>
      <c r="S101" s="25"/>
      <c r="T101" s="25"/>
      <c r="U101" s="25"/>
      <c r="V101" s="25"/>
      <c r="W101" s="25"/>
      <c r="X101" s="42"/>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c r="AMJ101" s="1"/>
      <c r="AMK101" s="1"/>
      <c r="AML101" s="1"/>
      <c r="AMM101" s="1"/>
      <c r="AMN101" s="1"/>
      <c r="AMO101" s="1"/>
      <c r="AMP101" s="1"/>
      <c r="AMQ101" s="1"/>
      <c r="AMR101" s="1"/>
      <c r="AMS101" s="1"/>
      <c r="AMT101" s="1"/>
      <c r="AMU101" s="1"/>
      <c r="AMV101" s="1"/>
      <c r="AMW101" s="1"/>
      <c r="AMX101" s="1"/>
      <c r="AMY101" s="1"/>
      <c r="AMZ101" s="1"/>
      <c r="ANA101" s="1"/>
      <c r="ANB101" s="1"/>
    </row>
    <row r="102" spans="1:1042" x14ac:dyDescent="0.2">
      <c r="B102" s="186" t="s">
        <v>23</v>
      </c>
      <c r="C102" s="10" t="s">
        <v>90</v>
      </c>
      <c r="D102" s="120" t="str">
        <f>LCC_Input_Risultati!$E$12&amp;"/palo"</f>
        <v>/palo</v>
      </c>
      <c r="E102" s="219"/>
      <c r="F102" s="220"/>
      <c r="G102" s="219"/>
      <c r="H102" s="25"/>
      <c r="I102" s="219"/>
      <c r="J102" s="25"/>
      <c r="K102" s="219"/>
      <c r="L102" s="25"/>
      <c r="M102" s="219"/>
      <c r="N102" s="25"/>
      <c r="O102" s="219"/>
      <c r="P102" s="25"/>
      <c r="Q102" s="219"/>
      <c r="R102" s="25"/>
      <c r="S102" s="219"/>
      <c r="T102" s="25"/>
      <c r="U102" s="219"/>
      <c r="V102" s="25"/>
      <c r="W102" s="219"/>
      <c r="X102" s="42"/>
    </row>
    <row r="103" spans="1:1042" x14ac:dyDescent="0.2">
      <c r="B103" s="186" t="s">
        <v>23</v>
      </c>
      <c r="C103" s="10" t="s">
        <v>215</v>
      </c>
      <c r="D103" s="120" t="str">
        <f>LCC_Input_Risultati!$E$12&amp;"/anno.palo"</f>
        <v>/anno.palo</v>
      </c>
      <c r="E103" s="219"/>
      <c r="F103" s="220"/>
      <c r="G103" s="219"/>
      <c r="H103" s="25"/>
      <c r="I103" s="219"/>
      <c r="J103" s="25"/>
      <c r="K103" s="219"/>
      <c r="L103" s="25"/>
      <c r="M103" s="219"/>
      <c r="N103" s="25"/>
      <c r="O103" s="219"/>
      <c r="P103" s="25"/>
      <c r="Q103" s="219"/>
      <c r="R103" s="25"/>
      <c r="S103" s="219"/>
      <c r="T103" s="25"/>
      <c r="U103" s="219"/>
      <c r="V103" s="25"/>
      <c r="W103" s="219"/>
      <c r="X103" s="42"/>
    </row>
    <row r="104" spans="1:1042" x14ac:dyDescent="0.2">
      <c r="B104" s="47"/>
      <c r="C104" s="222"/>
      <c r="D104" s="222"/>
      <c r="E104" s="223"/>
      <c r="F104" s="222"/>
      <c r="G104" s="223"/>
      <c r="H104" s="222"/>
      <c r="I104" s="223"/>
      <c r="J104" s="222"/>
      <c r="K104" s="223"/>
      <c r="L104" s="222"/>
      <c r="M104" s="223"/>
      <c r="N104" s="222"/>
      <c r="O104" s="223"/>
      <c r="P104" s="222"/>
      <c r="Q104" s="223"/>
      <c r="R104" s="222"/>
      <c r="S104" s="223"/>
      <c r="T104" s="222"/>
      <c r="U104" s="223"/>
      <c r="V104" s="222"/>
      <c r="W104" s="223"/>
      <c r="X104" s="50"/>
    </row>
  </sheetData>
  <conditionalFormatting sqref="E21:E24 G21:G24 I21:I24 K21:K24 M21:M24 O21:O24 Q21:Q24">
    <cfRule type="expression" dxfId="24" priority="211">
      <formula>E$11&gt;0</formula>
    </cfRule>
  </conditionalFormatting>
  <conditionalFormatting sqref="S21:S24">
    <cfRule type="expression" dxfId="23" priority="8">
      <formula>S$11&gt;0</formula>
    </cfRule>
  </conditionalFormatting>
  <conditionalFormatting sqref="U21:U24">
    <cfRule type="expression" dxfId="22" priority="7">
      <formula>U$11&gt;0</formula>
    </cfRule>
  </conditionalFormatting>
  <conditionalFormatting sqref="W21:W24">
    <cfRule type="expression" dxfId="21" priority="6">
      <formula>W$11&gt;0</formula>
    </cfRule>
  </conditionalFormatting>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844" id="{C96A01DF-53FC-3645-80EC-6C115E37B0A7}">
            <xm:f>E$6=' Dati di riferimento'!$H$7</xm:f>
            <x14:dxf>
              <font>
                <color auto="1"/>
              </font>
              <fill>
                <patternFill>
                  <bgColor theme="1" tint="0.499984740745262"/>
                </patternFill>
              </fill>
            </x14:dxf>
          </x14:cfRule>
          <x14:cfRule type="expression" priority="845" id="{3D464630-88A6-A846-ABEA-AF4A0B29D39C}">
            <xm:f>E$21=' Dati di riferimento'!$H$14</xm:f>
            <x14:dxf>
              <font>
                <color auto="1"/>
              </font>
              <fill>
                <patternFill>
                  <bgColor theme="1" tint="0.499984740745262"/>
                </patternFill>
              </fill>
            </x14:dxf>
          </x14:cfRule>
          <xm:sqref>E19 G19</xm:sqref>
        </x14:conditionalFormatting>
        <x14:conditionalFormatting xmlns:xm="http://schemas.microsoft.com/office/excel/2006/main">
          <x14:cfRule type="expression" priority="196" id="{EA55207E-69D8-E74C-B318-F556E2D9FDB2}">
            <xm:f>LCC_Input_Risultati!H$49=' Dati di riferimento'!$H$20</xm:f>
            <x14:dxf>
              <font>
                <color auto="1"/>
              </font>
              <fill>
                <patternFill>
                  <bgColor theme="1" tint="0.499984740745262"/>
                </patternFill>
              </fill>
            </x14:dxf>
          </x14:cfRule>
          <xm:sqref>E36 G36 E39 G39 G64 G67 G78 G81 G92 G95 I50 I53 I64 I67 I78 I81 I92 I95 K50 K53 K64 K67 K78 K81 K92 K95 M50 M53 M64 M67 M78 M81 M92 M95 O50 O53 O64 O67 O78 O81 O92 O95 Q50 Q53 Q64 Q67 Q78 Q81 Q92 Q95 S50 S53 S64 S67 S78 S81 S92 S95 U50 U53 U64 U67 U78 U81 U92 U95 W50 W53 W64 W67 W78 W81 W92 W95 I36 I39 K36 K39 M36 M39 O36 O39 Q36 Q39 S36 S39 U36 U39 W36 W39 E50 E53 G50 G53 E64 E67 E78 E81 E92 E95</xm:sqref>
        </x14:conditionalFormatting>
        <x14:conditionalFormatting xmlns:xm="http://schemas.microsoft.com/office/excel/2006/main">
          <x14:cfRule type="expression" priority="135" id="{832471E5-83DA-A343-BE29-E88D9ECAA5CA}">
            <xm:f>I$6=' Dati di riferimento'!$H$7</xm:f>
            <x14:dxf>
              <font>
                <color auto="1"/>
              </font>
              <fill>
                <patternFill>
                  <bgColor theme="1" tint="0.499984740745262"/>
                </patternFill>
              </fill>
            </x14:dxf>
          </x14:cfRule>
          <x14:cfRule type="expression" priority="136" id="{78F3D522-1275-0148-A7FB-5E5077DE406F}">
            <xm:f>I$21=' Dati di riferimento'!$H$14</xm:f>
            <x14:dxf>
              <font>
                <color auto="1"/>
              </font>
              <fill>
                <patternFill>
                  <bgColor theme="1" tint="0.499984740745262"/>
                </patternFill>
              </fill>
            </x14:dxf>
          </x14:cfRule>
          <xm:sqref>I19</xm:sqref>
        </x14:conditionalFormatting>
        <x14:conditionalFormatting xmlns:xm="http://schemas.microsoft.com/office/excel/2006/main">
          <x14:cfRule type="expression" priority="120" id="{02344025-F080-354C-8D72-CA873F72AD4A}">
            <xm:f>K$6=' Dati di riferimento'!$H$7</xm:f>
            <x14:dxf>
              <font>
                <color auto="1"/>
              </font>
              <fill>
                <patternFill>
                  <bgColor theme="1" tint="0.499984740745262"/>
                </patternFill>
              </fill>
            </x14:dxf>
          </x14:cfRule>
          <x14:cfRule type="expression" priority="121" id="{7BCFFF3D-6166-3540-B597-3FA522169E34}">
            <xm:f>K$21=' Dati di riferimento'!$H$14</xm:f>
            <x14:dxf>
              <font>
                <color auto="1"/>
              </font>
              <fill>
                <patternFill>
                  <bgColor theme="1" tint="0.499984740745262"/>
                </patternFill>
              </fill>
            </x14:dxf>
          </x14:cfRule>
          <xm:sqref>K19</xm:sqref>
        </x14:conditionalFormatting>
        <x14:conditionalFormatting xmlns:xm="http://schemas.microsoft.com/office/excel/2006/main">
          <x14:cfRule type="expression" priority="105" id="{057FCC57-B7E8-EC44-B8C7-DA43D3F2C3BE}">
            <xm:f>M$6=' Dati di riferimento'!$H$7</xm:f>
            <x14:dxf>
              <font>
                <color auto="1"/>
              </font>
              <fill>
                <patternFill>
                  <bgColor theme="1" tint="0.499984740745262"/>
                </patternFill>
              </fill>
            </x14:dxf>
          </x14:cfRule>
          <x14:cfRule type="expression" priority="106" id="{8463CFB7-78E7-4749-AE3C-3FB6BD442CE5}">
            <xm:f>M$21=' Dati di riferimento'!$H$14</xm:f>
            <x14:dxf>
              <font>
                <color auto="1"/>
              </font>
              <fill>
                <patternFill>
                  <bgColor theme="1" tint="0.499984740745262"/>
                </patternFill>
              </fill>
            </x14:dxf>
          </x14:cfRule>
          <xm:sqref>M19</xm:sqref>
        </x14:conditionalFormatting>
        <x14:conditionalFormatting xmlns:xm="http://schemas.microsoft.com/office/excel/2006/main">
          <x14:cfRule type="expression" priority="90" id="{2576ECDD-B373-B541-A893-A49E7AA60228}">
            <xm:f>O$6=' Dati di riferimento'!$H$7</xm:f>
            <x14:dxf>
              <font>
                <color auto="1"/>
              </font>
              <fill>
                <patternFill>
                  <bgColor theme="1" tint="0.499984740745262"/>
                </patternFill>
              </fill>
            </x14:dxf>
          </x14:cfRule>
          <x14:cfRule type="expression" priority="91" id="{73E17835-EBBB-474D-BED4-0FC60AC1B21E}">
            <xm:f>O$21=' Dati di riferimento'!$H$14</xm:f>
            <x14:dxf>
              <font>
                <color auto="1"/>
              </font>
              <fill>
                <patternFill>
                  <bgColor theme="1" tint="0.499984740745262"/>
                </patternFill>
              </fill>
            </x14:dxf>
          </x14:cfRule>
          <xm:sqref>O19</xm:sqref>
        </x14:conditionalFormatting>
        <x14:conditionalFormatting xmlns:xm="http://schemas.microsoft.com/office/excel/2006/main">
          <x14:cfRule type="expression" priority="75" id="{DDE127DD-7863-324D-A440-51C0980D11E0}">
            <xm:f>Q$6=' Dati di riferimento'!$H$7</xm:f>
            <x14:dxf>
              <font>
                <color auto="1"/>
              </font>
              <fill>
                <patternFill>
                  <bgColor theme="1" tint="0.499984740745262"/>
                </patternFill>
              </fill>
            </x14:dxf>
          </x14:cfRule>
          <x14:cfRule type="expression" priority="76" id="{0DC38054-FE68-7D4C-81D7-8E9A8B9C90A6}">
            <xm:f>Q$21=' Dati di riferimento'!$H$14</xm:f>
            <x14:dxf>
              <font>
                <color auto="1"/>
              </font>
              <fill>
                <patternFill>
                  <bgColor theme="1" tint="0.499984740745262"/>
                </patternFill>
              </fill>
            </x14:dxf>
          </x14:cfRule>
          <xm:sqref>Q19</xm:sqref>
        </x14:conditionalFormatting>
        <x14:conditionalFormatting xmlns:xm="http://schemas.microsoft.com/office/excel/2006/main">
          <x14:cfRule type="expression" priority="60" id="{A744FF76-D5CF-1247-99E0-8EAAE93BA0B9}">
            <xm:f>S$6=' Dati di riferimento'!$H$7</xm:f>
            <x14:dxf>
              <font>
                <color auto="1"/>
              </font>
              <fill>
                <patternFill>
                  <bgColor theme="1" tint="0.499984740745262"/>
                </patternFill>
              </fill>
            </x14:dxf>
          </x14:cfRule>
          <x14:cfRule type="expression" priority="61" id="{40C24946-7C9B-814B-AA8C-DB2003288F11}">
            <xm:f>S$21=' Dati di riferimento'!$H$14</xm:f>
            <x14:dxf>
              <font>
                <color auto="1"/>
              </font>
              <fill>
                <patternFill>
                  <bgColor theme="1" tint="0.499984740745262"/>
                </patternFill>
              </fill>
            </x14:dxf>
          </x14:cfRule>
          <xm:sqref>S19</xm:sqref>
        </x14:conditionalFormatting>
        <x14:conditionalFormatting xmlns:xm="http://schemas.microsoft.com/office/excel/2006/main">
          <x14:cfRule type="expression" priority="45" id="{9BAA62B3-DCEE-784B-A355-706B21BA41BE}">
            <xm:f>U$6=' Dati di riferimento'!$H$7</xm:f>
            <x14:dxf>
              <font>
                <color auto="1"/>
              </font>
              <fill>
                <patternFill>
                  <bgColor theme="1" tint="0.499984740745262"/>
                </patternFill>
              </fill>
            </x14:dxf>
          </x14:cfRule>
          <x14:cfRule type="expression" priority="46" id="{BA776E0E-CB90-134E-AE52-054D6F28779B}">
            <xm:f>U$21=' Dati di riferimento'!$H$14</xm:f>
            <x14:dxf>
              <font>
                <color auto="1"/>
              </font>
              <fill>
                <patternFill>
                  <bgColor theme="1" tint="0.499984740745262"/>
                </patternFill>
              </fill>
            </x14:dxf>
          </x14:cfRule>
          <xm:sqref>U19</xm:sqref>
        </x14:conditionalFormatting>
        <x14:conditionalFormatting xmlns:xm="http://schemas.microsoft.com/office/excel/2006/main">
          <x14:cfRule type="expression" priority="30" id="{0BB7B9AB-8775-404D-8C1F-A50808EEBDBA}">
            <xm:f>W$6=' Dati di riferimento'!$H$7</xm:f>
            <x14:dxf>
              <font>
                <color auto="1"/>
              </font>
              <fill>
                <patternFill>
                  <bgColor theme="1" tint="0.499984740745262"/>
                </patternFill>
              </fill>
            </x14:dxf>
          </x14:cfRule>
          <x14:cfRule type="expression" priority="31" id="{5DC2695B-CF68-AE4F-A307-30ED3A265A7E}">
            <xm:f>W$21=' Dati di riferimento'!$H$14</xm:f>
            <x14:dxf>
              <font>
                <color auto="1"/>
              </font>
              <fill>
                <patternFill>
                  <bgColor theme="1" tint="0.499984740745262"/>
                </patternFill>
              </fill>
            </x14:dxf>
          </x14:cfRule>
          <xm:sqref>W19</xm:sqref>
        </x14:conditionalFormatting>
        <x14:conditionalFormatting xmlns:xm="http://schemas.microsoft.com/office/excel/2006/main">
          <x14:cfRule type="expression" priority="886" id="{CC3601D3-E810-2244-9822-92CEE4D31CC7}">
            <xm:f>LCC_Input_Risultati!H$6=' Dati di riferimento'!$H$7</xm:f>
            <x14:dxf>
              <font>
                <color auto="1"/>
              </font>
              <fill>
                <patternFill>
                  <bgColor theme="1" tint="0.499984740745262"/>
                </patternFill>
              </fill>
            </x14:dxf>
          </x14:cfRule>
          <x14:cfRule type="expression" priority="887" id="{EB18CCD9-DCE2-B44B-876C-FD76F133D2E4}">
            <xm:f>LCC_Input_Risultati!H$20=' Dati di riferimento'!$H$14</xm:f>
            <x14:dxf>
              <font>
                <color auto="1"/>
              </font>
              <fill>
                <patternFill>
                  <bgColor theme="1" tint="0.499984740745262"/>
                </patternFill>
              </fill>
            </x14:dxf>
          </x14:cfRule>
          <xm:sqref>E18 G18 I18 K18 M18 O18 Q18 S18 U18 W18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5656-3D92-4769-92B1-16D2CB32DD21}">
  <dimension ref="A1:AMK80"/>
  <sheetViews>
    <sheetView topLeftCell="B1" zoomScale="90" zoomScaleNormal="90" workbookViewId="0">
      <selection activeCell="B1" sqref="B1:D19"/>
    </sheetView>
  </sheetViews>
  <sheetFormatPr defaultColWidth="8.875" defaultRowHeight="14.25" x14ac:dyDescent="0.2"/>
  <cols>
    <col min="1" max="1" width="3.875" style="288" customWidth="1"/>
    <col min="2" max="2" width="36.125" style="306" customWidth="1"/>
    <col min="3" max="3" width="100.125" style="306" customWidth="1"/>
    <col min="4" max="4" width="100.625" style="288" customWidth="1"/>
    <col min="5" max="1025" width="5.625" style="288" customWidth="1"/>
    <col min="1026" max="16384" width="8.875" style="290"/>
  </cols>
  <sheetData>
    <row r="1" spans="2:4" s="282" customFormat="1" ht="45" customHeight="1" x14ac:dyDescent="0.2">
      <c r="B1" s="303" t="s">
        <v>217</v>
      </c>
      <c r="C1" s="304"/>
    </row>
    <row r="2" spans="2:4" ht="62.1" customHeight="1" x14ac:dyDescent="0.2">
      <c r="B2" s="305"/>
    </row>
    <row r="3" spans="2:4" s="309" customFormat="1" ht="27" customHeight="1" x14ac:dyDescent="0.2">
      <c r="B3" s="307" t="s">
        <v>218</v>
      </c>
      <c r="C3" s="307" t="s">
        <v>219</v>
      </c>
      <c r="D3" s="308" t="s">
        <v>5</v>
      </c>
    </row>
    <row r="4" spans="2:4" s="313" customFormat="1" ht="20.100000000000001" customHeight="1" x14ac:dyDescent="0.2">
      <c r="B4" s="310" t="s">
        <v>220</v>
      </c>
      <c r="C4" s="311"/>
      <c r="D4" s="312"/>
    </row>
    <row r="5" spans="2:4" s="313" customFormat="1" ht="20.100000000000001" customHeight="1" x14ac:dyDescent="0.2">
      <c r="B5" s="314" t="s">
        <v>34</v>
      </c>
      <c r="C5" s="315"/>
      <c r="D5" s="316"/>
    </row>
    <row r="6" spans="2:4" s="313" customFormat="1" ht="42.75" x14ac:dyDescent="0.2">
      <c r="B6" s="317" t="s">
        <v>140</v>
      </c>
      <c r="C6" s="318" t="s">
        <v>221</v>
      </c>
      <c r="D6" s="316"/>
    </row>
    <row r="7" spans="2:4" s="313" customFormat="1" ht="57" x14ac:dyDescent="0.2">
      <c r="B7" s="319" t="s">
        <v>222</v>
      </c>
      <c r="C7" s="320" t="s">
        <v>223</v>
      </c>
      <c r="D7" s="316"/>
    </row>
    <row r="8" spans="2:4" s="313" customFormat="1" ht="57" x14ac:dyDescent="0.2">
      <c r="B8" s="317" t="s">
        <v>78</v>
      </c>
      <c r="C8" s="315" t="s">
        <v>224</v>
      </c>
      <c r="D8" s="316"/>
    </row>
    <row r="9" spans="2:4" s="313" customFormat="1" ht="20.100000000000001" customHeight="1" x14ac:dyDescent="0.2">
      <c r="B9" s="321" t="s">
        <v>38</v>
      </c>
      <c r="C9" s="315"/>
      <c r="D9" s="316"/>
    </row>
    <row r="10" spans="2:4" s="313" customFormat="1" ht="28.5" x14ac:dyDescent="0.2">
      <c r="B10" s="322" t="s">
        <v>39</v>
      </c>
      <c r="C10" s="315" t="s">
        <v>225</v>
      </c>
      <c r="D10" s="316"/>
    </row>
    <row r="11" spans="2:4" s="313" customFormat="1" x14ac:dyDescent="0.2">
      <c r="B11" s="322" t="s">
        <v>40</v>
      </c>
      <c r="C11" s="315" t="s">
        <v>226</v>
      </c>
      <c r="D11" s="316"/>
    </row>
    <row r="12" spans="2:4" s="313" customFormat="1" ht="99.75" x14ac:dyDescent="0.2">
      <c r="B12" s="322" t="s">
        <v>41</v>
      </c>
      <c r="C12" s="318" t="s">
        <v>227</v>
      </c>
      <c r="D12" s="323"/>
    </row>
    <row r="13" spans="2:4" s="313" customFormat="1" ht="158.1" customHeight="1" x14ac:dyDescent="0.2">
      <c r="B13" s="322" t="s">
        <v>228</v>
      </c>
      <c r="C13" s="315" t="s">
        <v>229</v>
      </c>
      <c r="D13" s="315" t="s">
        <v>358</v>
      </c>
    </row>
    <row r="14" spans="2:4" s="313" customFormat="1" ht="20.100000000000001" customHeight="1" x14ac:dyDescent="0.2">
      <c r="B14" s="324" t="s">
        <v>43</v>
      </c>
      <c r="C14" s="315"/>
      <c r="D14" s="316"/>
    </row>
    <row r="15" spans="2:4" s="313" customFormat="1" ht="28.5" x14ac:dyDescent="0.2">
      <c r="B15" s="322" t="s">
        <v>44</v>
      </c>
      <c r="C15" s="325" t="s">
        <v>230</v>
      </c>
      <c r="D15" s="316"/>
    </row>
    <row r="16" spans="2:4" s="313" customFormat="1" ht="117" customHeight="1" x14ac:dyDescent="0.2">
      <c r="B16" s="319" t="s">
        <v>231</v>
      </c>
      <c r="C16" s="326" t="s">
        <v>232</v>
      </c>
      <c r="D16" s="316"/>
    </row>
    <row r="17" spans="2:4" s="313" customFormat="1" ht="102" x14ac:dyDescent="0.2">
      <c r="B17" s="322" t="s">
        <v>233</v>
      </c>
      <c r="C17" s="325" t="s">
        <v>234</v>
      </c>
      <c r="D17" s="316"/>
    </row>
    <row r="18" spans="2:4" s="313" customFormat="1" ht="45" x14ac:dyDescent="0.2">
      <c r="B18" s="322" t="s">
        <v>235</v>
      </c>
      <c r="C18" s="325" t="s">
        <v>236</v>
      </c>
      <c r="D18" s="316"/>
    </row>
    <row r="19" spans="2:4" s="313" customFormat="1" ht="28.5" x14ac:dyDescent="0.2">
      <c r="B19" s="327" t="s">
        <v>237</v>
      </c>
      <c r="C19" s="318" t="s">
        <v>238</v>
      </c>
      <c r="D19" s="316"/>
    </row>
    <row r="20" spans="2:4" s="313" customFormat="1" ht="42.75" x14ac:dyDescent="0.2">
      <c r="B20" s="327" t="s">
        <v>239</v>
      </c>
      <c r="C20" s="318" t="s">
        <v>240</v>
      </c>
      <c r="D20" s="316"/>
    </row>
    <row r="21" spans="2:4" s="313" customFormat="1" ht="15" x14ac:dyDescent="0.2">
      <c r="B21" s="324" t="s">
        <v>56</v>
      </c>
      <c r="C21" s="325"/>
      <c r="D21" s="316"/>
    </row>
    <row r="22" spans="2:4" s="313" customFormat="1" ht="128.25" x14ac:dyDescent="0.2">
      <c r="B22" s="322" t="s">
        <v>241</v>
      </c>
      <c r="C22" s="318" t="s">
        <v>242</v>
      </c>
      <c r="D22" s="323"/>
    </row>
    <row r="23" spans="2:4" s="313" customFormat="1" ht="114" x14ac:dyDescent="0.2">
      <c r="B23" s="322" t="s">
        <v>243</v>
      </c>
      <c r="C23" s="318" t="s">
        <v>244</v>
      </c>
      <c r="D23" s="323"/>
    </row>
    <row r="24" spans="2:4" s="313" customFormat="1" ht="20.100000000000001" customHeight="1" x14ac:dyDescent="0.2">
      <c r="B24" s="321" t="s">
        <v>245</v>
      </c>
      <c r="C24" s="315"/>
      <c r="D24" s="316"/>
    </row>
    <row r="25" spans="2:4" s="313" customFormat="1" ht="28.5" x14ac:dyDescent="0.2">
      <c r="B25" s="327" t="s">
        <v>64</v>
      </c>
      <c r="C25" s="325" t="s">
        <v>246</v>
      </c>
      <c r="D25" s="316"/>
    </row>
    <row r="26" spans="2:4" s="313" customFormat="1" ht="42.75" x14ac:dyDescent="0.2">
      <c r="B26" s="319" t="s">
        <v>65</v>
      </c>
      <c r="C26" s="328" t="s">
        <v>247</v>
      </c>
      <c r="D26" s="316"/>
    </row>
    <row r="27" spans="2:4" s="313" customFormat="1" ht="33" customHeight="1" x14ac:dyDescent="0.2">
      <c r="B27" s="322" t="s">
        <v>66</v>
      </c>
      <c r="C27" s="315" t="s">
        <v>248</v>
      </c>
      <c r="D27" s="316"/>
    </row>
    <row r="28" spans="2:4" s="313" customFormat="1" ht="28.5" x14ac:dyDescent="0.2">
      <c r="B28" s="327" t="s">
        <v>67</v>
      </c>
      <c r="C28" s="325" t="s">
        <v>249</v>
      </c>
      <c r="D28" s="316"/>
    </row>
    <row r="29" spans="2:4" s="313" customFormat="1" ht="20.100000000000001" customHeight="1" x14ac:dyDescent="0.2">
      <c r="B29" s="321" t="s">
        <v>250</v>
      </c>
      <c r="C29" s="315"/>
      <c r="D29" s="316"/>
    </row>
    <row r="30" spans="2:4" s="313" customFormat="1" ht="90" x14ac:dyDescent="0.2">
      <c r="B30" s="322" t="s">
        <v>251</v>
      </c>
      <c r="C30" s="325" t="s">
        <v>252</v>
      </c>
      <c r="D30" s="316"/>
    </row>
    <row r="31" spans="2:4" s="313" customFormat="1" ht="33" x14ac:dyDescent="0.2">
      <c r="B31" s="322" t="s">
        <v>253</v>
      </c>
      <c r="C31" s="315" t="s">
        <v>254</v>
      </c>
      <c r="D31" s="316"/>
    </row>
    <row r="32" spans="2:4" s="313" customFormat="1" ht="85.5" x14ac:dyDescent="0.2">
      <c r="B32" s="322" t="s">
        <v>255</v>
      </c>
      <c r="C32" s="325" t="s">
        <v>256</v>
      </c>
      <c r="D32" s="316"/>
    </row>
    <row r="33" spans="2:4" s="313" customFormat="1" x14ac:dyDescent="0.2">
      <c r="B33" s="315"/>
      <c r="C33" s="315"/>
      <c r="D33" s="316"/>
    </row>
    <row r="34" spans="2:4" s="313" customFormat="1" ht="20.100000000000001" customHeight="1" x14ac:dyDescent="0.2">
      <c r="B34" s="329" t="s">
        <v>257</v>
      </c>
      <c r="C34" s="330"/>
      <c r="D34" s="331"/>
    </row>
    <row r="35" spans="2:4" s="313" customFormat="1" ht="20.100000000000001" customHeight="1" x14ac:dyDescent="0.2">
      <c r="B35" s="332" t="s">
        <v>75</v>
      </c>
      <c r="C35" s="315"/>
      <c r="D35" s="316"/>
    </row>
    <row r="36" spans="2:4" s="313" customFormat="1" x14ac:dyDescent="0.2">
      <c r="B36" s="322" t="s">
        <v>76</v>
      </c>
      <c r="C36" s="315" t="s">
        <v>258</v>
      </c>
      <c r="D36" s="316"/>
    </row>
    <row r="37" spans="2:4" s="313" customFormat="1" ht="20.100000000000001" customHeight="1" x14ac:dyDescent="0.2">
      <c r="B37" s="324" t="s">
        <v>77</v>
      </c>
      <c r="C37" s="315"/>
      <c r="D37" s="316"/>
    </row>
    <row r="38" spans="2:4" s="313" customFormat="1" ht="28.5" x14ac:dyDescent="0.2">
      <c r="B38" s="322" t="s">
        <v>206</v>
      </c>
      <c r="C38" s="318" t="s">
        <v>259</v>
      </c>
      <c r="D38" s="323"/>
    </row>
    <row r="39" spans="2:4" s="313" customFormat="1" ht="28.5" x14ac:dyDescent="0.2">
      <c r="B39" s="322" t="s">
        <v>207</v>
      </c>
      <c r="C39" s="318" t="s">
        <v>260</v>
      </c>
      <c r="D39" s="323"/>
    </row>
    <row r="40" spans="2:4" s="313" customFormat="1" ht="28.5" x14ac:dyDescent="0.2">
      <c r="B40" s="322" t="s">
        <v>261</v>
      </c>
      <c r="C40" s="318" t="s">
        <v>262</v>
      </c>
      <c r="D40" s="323"/>
    </row>
    <row r="41" spans="2:4" s="313" customFormat="1" x14ac:dyDescent="0.2">
      <c r="B41" s="322" t="s">
        <v>263</v>
      </c>
      <c r="C41" s="318" t="s">
        <v>264</v>
      </c>
      <c r="D41" s="323"/>
    </row>
    <row r="42" spans="2:4" s="313" customFormat="1" ht="28.5" x14ac:dyDescent="0.2">
      <c r="B42" s="322" t="s">
        <v>265</v>
      </c>
      <c r="C42" s="318" t="s">
        <v>266</v>
      </c>
      <c r="D42" s="323"/>
    </row>
    <row r="43" spans="2:4" s="313" customFormat="1" ht="28.5" x14ac:dyDescent="0.2">
      <c r="B43" s="322" t="s">
        <v>267</v>
      </c>
      <c r="C43" s="318" t="s">
        <v>268</v>
      </c>
      <c r="D43" s="323"/>
    </row>
    <row r="44" spans="2:4" s="313" customFormat="1" ht="57" x14ac:dyDescent="0.2">
      <c r="B44" s="322" t="s">
        <v>269</v>
      </c>
      <c r="C44" s="318" t="s">
        <v>270</v>
      </c>
      <c r="D44" s="323"/>
    </row>
    <row r="45" spans="2:4" s="313" customFormat="1" ht="57" x14ac:dyDescent="0.2">
      <c r="B45" s="322" t="s">
        <v>271</v>
      </c>
      <c r="C45" s="318" t="s">
        <v>272</v>
      </c>
      <c r="D45" s="323"/>
    </row>
    <row r="46" spans="2:4" s="313" customFormat="1" ht="60" customHeight="1" x14ac:dyDescent="0.2">
      <c r="B46" s="322" t="s">
        <v>64</v>
      </c>
      <c r="C46" s="318" t="s">
        <v>273</v>
      </c>
      <c r="D46" s="323"/>
    </row>
    <row r="47" spans="2:4" s="313" customFormat="1" ht="20.100000000000001" customHeight="1" x14ac:dyDescent="0.2">
      <c r="B47" s="332" t="s">
        <v>91</v>
      </c>
      <c r="C47" s="315"/>
      <c r="D47" s="316"/>
    </row>
    <row r="48" spans="2:4" s="313" customFormat="1" ht="57" x14ac:dyDescent="0.2">
      <c r="B48" s="322" t="s">
        <v>92</v>
      </c>
      <c r="C48" s="318" t="s">
        <v>274</v>
      </c>
      <c r="D48" s="323"/>
    </row>
    <row r="49" spans="2:9" s="313" customFormat="1" ht="28.5" x14ac:dyDescent="0.2">
      <c r="B49" s="322" t="s">
        <v>275</v>
      </c>
      <c r="C49" s="318" t="s">
        <v>276</v>
      </c>
      <c r="D49" s="323"/>
    </row>
    <row r="50" spans="2:9" s="313" customFormat="1" ht="71.25" x14ac:dyDescent="0.2">
      <c r="B50" s="322" t="s">
        <v>277</v>
      </c>
      <c r="C50" s="318" t="s">
        <v>278</v>
      </c>
      <c r="D50" s="323"/>
    </row>
    <row r="51" spans="2:9" s="313" customFormat="1" ht="20.100000000000001" customHeight="1" x14ac:dyDescent="0.2">
      <c r="B51" s="332" t="s">
        <v>108</v>
      </c>
      <c r="C51" s="315"/>
      <c r="D51" s="316"/>
    </row>
    <row r="52" spans="2:9" s="313" customFormat="1" ht="28.5" x14ac:dyDescent="0.2">
      <c r="B52" s="322" t="s">
        <v>109</v>
      </c>
      <c r="C52" s="318" t="s">
        <v>279</v>
      </c>
      <c r="D52" s="323"/>
    </row>
    <row r="53" spans="2:9" s="313" customFormat="1" ht="28.5" x14ac:dyDescent="0.2">
      <c r="B53" s="322" t="s">
        <v>210</v>
      </c>
      <c r="C53" s="318" t="s">
        <v>280</v>
      </c>
      <c r="D53" s="323"/>
    </row>
    <row r="54" spans="2:9" s="313" customFormat="1" ht="71.25" x14ac:dyDescent="0.2">
      <c r="B54" s="322" t="s">
        <v>111</v>
      </c>
      <c r="C54" s="318" t="s">
        <v>281</v>
      </c>
      <c r="D54" s="323"/>
    </row>
    <row r="55" spans="2:9" s="313" customFormat="1" x14ac:dyDescent="0.2">
      <c r="B55" s="322" t="s">
        <v>112</v>
      </c>
      <c r="C55" s="318" t="s">
        <v>282</v>
      </c>
      <c r="D55" s="323"/>
    </row>
    <row r="56" spans="2:9" s="313" customFormat="1" ht="85.5" x14ac:dyDescent="0.2">
      <c r="B56" s="322" t="s">
        <v>283</v>
      </c>
      <c r="C56" s="318" t="s">
        <v>284</v>
      </c>
      <c r="D56" s="323"/>
    </row>
    <row r="57" spans="2:9" s="313" customFormat="1" ht="28.5" x14ac:dyDescent="0.2">
      <c r="B57" s="322" t="s">
        <v>114</v>
      </c>
      <c r="C57" s="318" t="s">
        <v>285</v>
      </c>
      <c r="D57" s="323"/>
    </row>
    <row r="58" spans="2:9" s="313" customFormat="1" x14ac:dyDescent="0.2">
      <c r="B58" s="322" t="s">
        <v>286</v>
      </c>
      <c r="C58" s="318" t="s">
        <v>287</v>
      </c>
      <c r="D58" s="323"/>
    </row>
    <row r="59" spans="2:9" s="313" customFormat="1" ht="114" x14ac:dyDescent="0.2">
      <c r="B59" s="322" t="s">
        <v>288</v>
      </c>
      <c r="C59" s="318" t="s">
        <v>289</v>
      </c>
      <c r="D59" s="323"/>
    </row>
    <row r="60" spans="2:9" s="313" customFormat="1" ht="42.75" x14ac:dyDescent="0.2">
      <c r="B60" s="322" t="s">
        <v>67</v>
      </c>
      <c r="C60" s="315" t="s">
        <v>290</v>
      </c>
      <c r="D60" s="316"/>
    </row>
    <row r="61" spans="2:9" s="313" customFormat="1" x14ac:dyDescent="0.2">
      <c r="B61" s="315"/>
      <c r="C61" s="315"/>
      <c r="D61" s="316"/>
    </row>
    <row r="62" spans="2:9" s="313" customFormat="1" ht="20.100000000000001" customHeight="1" x14ac:dyDescent="0.2">
      <c r="B62" s="333" t="s">
        <v>291</v>
      </c>
      <c r="C62" s="334"/>
      <c r="D62" s="335"/>
      <c r="I62" s="336"/>
    </row>
    <row r="63" spans="2:9" s="313" customFormat="1" ht="60.95" customHeight="1" x14ac:dyDescent="0.2">
      <c r="B63" s="337" t="s">
        <v>123</v>
      </c>
      <c r="C63" s="315" t="s">
        <v>292</v>
      </c>
      <c r="D63" s="338" t="s">
        <v>293</v>
      </c>
    </row>
    <row r="64" spans="2:9" s="313" customFormat="1" ht="120.95" customHeight="1" x14ac:dyDescent="0.2">
      <c r="B64" s="337" t="s">
        <v>124</v>
      </c>
      <c r="C64" s="315" t="s">
        <v>294</v>
      </c>
      <c r="D64" s="339" t="s">
        <v>295</v>
      </c>
    </row>
    <row r="65" spans="2:4" s="313" customFormat="1" ht="250.5" customHeight="1" x14ac:dyDescent="0.2">
      <c r="B65" s="337" t="s">
        <v>125</v>
      </c>
      <c r="C65" s="315" t="s">
        <v>296</v>
      </c>
      <c r="D65" s="340" t="s">
        <v>297</v>
      </c>
    </row>
    <row r="66" spans="2:4" s="313" customFormat="1" ht="54" customHeight="1" x14ac:dyDescent="0.2">
      <c r="B66" s="337" t="s">
        <v>126</v>
      </c>
      <c r="C66" s="320" t="s">
        <v>298</v>
      </c>
      <c r="D66" s="339" t="s">
        <v>299</v>
      </c>
    </row>
    <row r="67" spans="2:4" s="313" customFormat="1" ht="69.599999999999994" customHeight="1" x14ac:dyDescent="0.2">
      <c r="B67" s="337" t="s">
        <v>127</v>
      </c>
      <c r="C67" s="320" t="s">
        <v>300</v>
      </c>
      <c r="D67" s="339" t="s">
        <v>301</v>
      </c>
    </row>
    <row r="68" spans="2:4" s="313" customFormat="1" ht="45" customHeight="1" x14ac:dyDescent="0.2">
      <c r="B68" s="337" t="s">
        <v>128</v>
      </c>
      <c r="C68" s="315" t="s">
        <v>302</v>
      </c>
      <c r="D68" s="341" t="s">
        <v>303</v>
      </c>
    </row>
    <row r="69" spans="2:4" s="313" customFormat="1" ht="38.1" customHeight="1" x14ac:dyDescent="0.2">
      <c r="B69" s="337" t="s">
        <v>129</v>
      </c>
      <c r="C69" s="315" t="s">
        <v>304</v>
      </c>
      <c r="D69" s="342" t="s">
        <v>305</v>
      </c>
    </row>
    <row r="70" spans="2:4" s="313" customFormat="1" ht="28.5" x14ac:dyDescent="0.2">
      <c r="B70" s="337" t="s">
        <v>306</v>
      </c>
      <c r="C70" s="315" t="s">
        <v>307</v>
      </c>
      <c r="D70" s="339" t="s">
        <v>308</v>
      </c>
    </row>
    <row r="72" spans="2:4" s="313" customFormat="1" ht="20.100000000000001" customHeight="1" x14ac:dyDescent="0.2">
      <c r="B72" s="343" t="s">
        <v>309</v>
      </c>
      <c r="C72" s="334"/>
      <c r="D72" s="335"/>
    </row>
    <row r="73" spans="2:4" s="313" customFormat="1" ht="30" x14ac:dyDescent="0.2">
      <c r="B73" s="337" t="s">
        <v>131</v>
      </c>
      <c r="C73" s="315" t="s">
        <v>310</v>
      </c>
      <c r="D73" s="316"/>
    </row>
    <row r="74" spans="2:4" s="313" customFormat="1" ht="15" x14ac:dyDescent="0.2">
      <c r="B74" s="337" t="s">
        <v>132</v>
      </c>
      <c r="C74" s="315" t="s">
        <v>311</v>
      </c>
      <c r="D74" s="316"/>
    </row>
    <row r="75" spans="2:4" s="313" customFormat="1" ht="30" x14ac:dyDescent="0.2">
      <c r="B75" s="337" t="s">
        <v>133</v>
      </c>
      <c r="C75" s="320" t="s">
        <v>312</v>
      </c>
      <c r="D75" s="316"/>
    </row>
    <row r="76" spans="2:4" s="313" customFormat="1" ht="15" x14ac:dyDescent="0.2">
      <c r="B76" s="337" t="s">
        <v>134</v>
      </c>
      <c r="C76" s="320" t="s">
        <v>313</v>
      </c>
      <c r="D76" s="316"/>
    </row>
    <row r="77" spans="2:4" s="313" customFormat="1" ht="15" x14ac:dyDescent="0.2">
      <c r="B77" s="337" t="s">
        <v>135</v>
      </c>
      <c r="C77" s="315" t="s">
        <v>314</v>
      </c>
      <c r="D77" s="316"/>
    </row>
    <row r="78" spans="2:4" s="313" customFormat="1" ht="15" x14ac:dyDescent="0.2">
      <c r="B78" s="337" t="s">
        <v>136</v>
      </c>
      <c r="C78" s="315" t="s">
        <v>315</v>
      </c>
      <c r="D78" s="316"/>
    </row>
    <row r="79" spans="2:4" s="313" customFormat="1" ht="15" x14ac:dyDescent="0.2">
      <c r="B79" s="337" t="s">
        <v>137</v>
      </c>
      <c r="C79" s="315" t="s">
        <v>316</v>
      </c>
      <c r="D79" s="316"/>
    </row>
    <row r="80" spans="2:4" s="313" customFormat="1" ht="16.5" x14ac:dyDescent="0.2">
      <c r="B80" s="337" t="s">
        <v>317</v>
      </c>
      <c r="C80" s="315" t="s">
        <v>318</v>
      </c>
      <c r="D80" s="316"/>
    </row>
  </sheetData>
  <pageMargins left="0.7" right="0.7" top="0.75" bottom="0.75"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X33"/>
  <sheetViews>
    <sheetView zoomScale="90" zoomScaleNormal="90" workbookViewId="0">
      <selection sqref="A1:Y34"/>
    </sheetView>
  </sheetViews>
  <sheetFormatPr defaultColWidth="10.875" defaultRowHeight="12.75" outlineLevelCol="1" x14ac:dyDescent="0.2"/>
  <cols>
    <col min="1" max="1" width="3.625" style="156" customWidth="1"/>
    <col min="2" max="2" width="3.375" style="156" customWidth="1"/>
    <col min="3" max="3" width="46.125" style="156" customWidth="1"/>
    <col min="4" max="4" width="4.375" style="156" customWidth="1"/>
    <col min="5" max="5" width="12.875" style="156" customWidth="1"/>
    <col min="6" max="6" width="4.375" style="156" customWidth="1"/>
    <col min="7" max="7" width="12.875" style="156" customWidth="1"/>
    <col min="8" max="8" width="4.375" style="156" customWidth="1" outlineLevel="1"/>
    <col min="9" max="9" width="12.875" style="156" customWidth="1" outlineLevel="1"/>
    <col min="10" max="10" width="4.375" style="156" customWidth="1" outlineLevel="1"/>
    <col min="11" max="11" width="12.875" style="156" customWidth="1" outlineLevel="1"/>
    <col min="12" max="12" width="4.375" style="156" customWidth="1" outlineLevel="1"/>
    <col min="13" max="13" width="12.875" style="156" customWidth="1" outlineLevel="1"/>
    <col min="14" max="14" width="4.375" style="156" customWidth="1" outlineLevel="1"/>
    <col min="15" max="15" width="12.875" style="156" customWidth="1" outlineLevel="1"/>
    <col min="16" max="16" width="4.375" style="156" customWidth="1" outlineLevel="1"/>
    <col min="17" max="17" width="12.875" style="156" customWidth="1" outlineLevel="1"/>
    <col min="18" max="18" width="4.375" style="156" customWidth="1" outlineLevel="1"/>
    <col min="19" max="19" width="12.875" style="156" customWidth="1" outlineLevel="1"/>
    <col min="20" max="20" width="4.375" style="156" customWidth="1" outlineLevel="1"/>
    <col min="21" max="21" width="12.875" style="156" customWidth="1" outlineLevel="1"/>
    <col min="22" max="22" width="4.375" style="156" customWidth="1" outlineLevel="1"/>
    <col min="23" max="23" width="12.875" style="156" customWidth="1" outlineLevel="1"/>
    <col min="24" max="24" width="4.375" style="156" customWidth="1"/>
    <col min="25" max="16384" width="10.875" style="156"/>
  </cols>
  <sheetData>
    <row r="1" spans="2:24" s="3" customFormat="1" ht="45" customHeight="1" x14ac:dyDescent="0.2">
      <c r="B1" s="65" t="s">
        <v>319</v>
      </c>
      <c r="C1" s="76"/>
      <c r="D1" s="232"/>
    </row>
    <row r="3" spans="2:24" s="10" customFormat="1" ht="23.1" customHeight="1" x14ac:dyDescent="0.2">
      <c r="B3" s="51" t="s">
        <v>320</v>
      </c>
      <c r="C3" s="51"/>
      <c r="D3" s="52"/>
      <c r="E3" s="53"/>
      <c r="F3" s="53"/>
      <c r="G3" s="53"/>
      <c r="H3" s="53"/>
      <c r="I3" s="53"/>
      <c r="J3" s="53"/>
      <c r="K3" s="53"/>
      <c r="L3" s="53"/>
      <c r="M3" s="53"/>
      <c r="N3" s="53"/>
      <c r="O3" s="53"/>
      <c r="P3" s="53"/>
      <c r="Q3" s="53"/>
      <c r="R3" s="53"/>
      <c r="S3" s="53"/>
      <c r="T3" s="53"/>
      <c r="U3" s="53"/>
      <c r="V3" s="53"/>
      <c r="W3" s="53"/>
      <c r="X3" s="54"/>
    </row>
    <row r="4" spans="2:24" s="10" customFormat="1" ht="14.25" x14ac:dyDescent="0.2">
      <c r="B4" s="180"/>
      <c r="C4" s="161"/>
      <c r="D4" s="17"/>
      <c r="E4" s="18"/>
      <c r="F4" s="18"/>
      <c r="G4" s="18"/>
      <c r="H4" s="18"/>
      <c r="I4" s="18"/>
      <c r="J4" s="18"/>
      <c r="K4" s="18"/>
      <c r="L4" s="18"/>
      <c r="M4" s="18"/>
      <c r="N4" s="18"/>
      <c r="O4" s="18"/>
      <c r="P4" s="18"/>
      <c r="Q4" s="18"/>
      <c r="R4" s="18"/>
      <c r="S4" s="18"/>
      <c r="T4" s="18"/>
      <c r="U4" s="18"/>
      <c r="V4" s="18"/>
      <c r="W4" s="18"/>
      <c r="X4" s="55"/>
    </row>
    <row r="5" spans="2:24" s="28" customFormat="1" ht="15" x14ac:dyDescent="0.2">
      <c r="B5" s="193"/>
      <c r="C5" s="200" t="s">
        <v>200</v>
      </c>
      <c r="D5" s="194"/>
      <c r="E5" s="226">
        <f>' Foglio_risposta_offerente'!E10</f>
        <v>0</v>
      </c>
      <c r="F5" s="194"/>
      <c r="G5" s="226">
        <f>' Foglio_risposta_offerente'!G10</f>
        <v>0</v>
      </c>
      <c r="H5" s="194"/>
      <c r="I5" s="226">
        <f>' Foglio_risposta_offerente'!I10</f>
        <v>0</v>
      </c>
      <c r="J5" s="227"/>
      <c r="K5" s="226">
        <f>' Foglio_risposta_offerente'!K10</f>
        <v>0</v>
      </c>
      <c r="L5" s="227"/>
      <c r="M5" s="226">
        <f>' Foglio_risposta_offerente'!M10</f>
        <v>0</v>
      </c>
      <c r="N5" s="227"/>
      <c r="O5" s="226">
        <f>' Foglio_risposta_offerente'!O10</f>
        <v>0</v>
      </c>
      <c r="P5" s="227"/>
      <c r="Q5" s="226">
        <f>' Foglio_risposta_offerente'!Q10</f>
        <v>0</v>
      </c>
      <c r="R5" s="227"/>
      <c r="S5" s="226">
        <f>' Foglio_risposta_offerente'!S10</f>
        <v>0</v>
      </c>
      <c r="T5" s="227"/>
      <c r="U5" s="226">
        <f>' Foglio_risposta_offerente'!U10</f>
        <v>0</v>
      </c>
      <c r="V5" s="227"/>
      <c r="W5" s="226">
        <f>' Foglio_risposta_offerente'!W10</f>
        <v>0</v>
      </c>
      <c r="X5" s="195"/>
    </row>
    <row r="6" spans="2:24" s="28" customFormat="1" ht="15" x14ac:dyDescent="0.2">
      <c r="B6" s="193"/>
      <c r="C6" s="200" t="s">
        <v>202</v>
      </c>
      <c r="D6" s="194"/>
      <c r="E6" s="226">
        <f>' Foglio_risposta_offerente'!E13</f>
        <v>0</v>
      </c>
      <c r="F6" s="194"/>
      <c r="G6" s="226" t="str">
        <f>' Foglio_risposta_offerente'!G13</f>
        <v/>
      </c>
      <c r="H6" s="194"/>
      <c r="I6" s="226" t="str">
        <f>' Foglio_risposta_offerente'!I13</f>
        <v/>
      </c>
      <c r="J6" s="227"/>
      <c r="K6" s="226" t="str">
        <f>' Foglio_risposta_offerente'!K13</f>
        <v/>
      </c>
      <c r="L6" s="227"/>
      <c r="M6" s="226" t="str">
        <f>' Foglio_risposta_offerente'!M13</f>
        <v/>
      </c>
      <c r="N6" s="227"/>
      <c r="O6" s="226" t="str">
        <f>' Foglio_risposta_offerente'!O13</f>
        <v/>
      </c>
      <c r="P6" s="227"/>
      <c r="Q6" s="226" t="str">
        <f>' Foglio_risposta_offerente'!Q13</f>
        <v/>
      </c>
      <c r="R6" s="227"/>
      <c r="S6" s="226" t="str">
        <f>' Foglio_risposta_offerente'!S13</f>
        <v/>
      </c>
      <c r="T6" s="227"/>
      <c r="U6" s="226" t="str">
        <f>' Foglio_risposta_offerente'!U13</f>
        <v/>
      </c>
      <c r="V6" s="227"/>
      <c r="W6" s="226" t="str">
        <f>' Foglio_risposta_offerente'!W13</f>
        <v/>
      </c>
      <c r="X6" s="195"/>
    </row>
    <row r="7" spans="2:24" s="10" customFormat="1" ht="15" x14ac:dyDescent="0.2">
      <c r="B7" s="181"/>
      <c r="C7" s="158" t="s">
        <v>321</v>
      </c>
      <c r="D7" s="17"/>
      <c r="E7" s="189">
        <f>LCC_Input_Risultati!E175</f>
        <v>0</v>
      </c>
      <c r="F7" s="18"/>
      <c r="G7" s="189">
        <f>LCC_Input_Risultati!G175</f>
        <v>0</v>
      </c>
      <c r="H7" s="18"/>
      <c r="I7" s="189">
        <f>LCC_Input_Risultati!I175</f>
        <v>0</v>
      </c>
      <c r="J7" s="18"/>
      <c r="K7" s="189">
        <f>LCC_Input_Risultati!K175</f>
        <v>0</v>
      </c>
      <c r="L7" s="18"/>
      <c r="M7" s="189">
        <f>LCC_Input_Risultati!M175</f>
        <v>0</v>
      </c>
      <c r="N7" s="18"/>
      <c r="O7" s="189">
        <f>LCC_Input_Risultati!O175</f>
        <v>0</v>
      </c>
      <c r="P7" s="18"/>
      <c r="Q7" s="189">
        <f>LCC_Input_Risultati!Q175</f>
        <v>0</v>
      </c>
      <c r="R7" s="18"/>
      <c r="S7" s="189">
        <f>LCC_Input_Risultati!S175</f>
        <v>0</v>
      </c>
      <c r="T7" s="18"/>
      <c r="U7" s="189">
        <f>LCC_Input_Risultati!U175</f>
        <v>0</v>
      </c>
      <c r="V7" s="18"/>
      <c r="W7" s="189">
        <f>LCC_Input_Risultati!W175</f>
        <v>0</v>
      </c>
      <c r="X7" s="55"/>
    </row>
    <row r="8" spans="2:24" s="10" customFormat="1" ht="15" x14ac:dyDescent="0.2">
      <c r="B8" s="181"/>
      <c r="C8" s="158" t="s">
        <v>124</v>
      </c>
      <c r="D8" s="17"/>
      <c r="E8" s="189">
        <f>LCC_Input_Risultati!E176</f>
        <v>0</v>
      </c>
      <c r="F8" s="18"/>
      <c r="G8" s="189">
        <f>LCC_Input_Risultati!G176</f>
        <v>0</v>
      </c>
      <c r="H8" s="18"/>
      <c r="I8" s="189">
        <f>LCC_Input_Risultati!I176</f>
        <v>0</v>
      </c>
      <c r="J8" s="18"/>
      <c r="K8" s="189">
        <f>LCC_Input_Risultati!K176</f>
        <v>0</v>
      </c>
      <c r="L8" s="18"/>
      <c r="M8" s="189">
        <f>LCC_Input_Risultati!M176</f>
        <v>0</v>
      </c>
      <c r="N8" s="18"/>
      <c r="O8" s="189">
        <f>LCC_Input_Risultati!O176</f>
        <v>0</v>
      </c>
      <c r="P8" s="18"/>
      <c r="Q8" s="189">
        <f>LCC_Input_Risultati!Q176</f>
        <v>0</v>
      </c>
      <c r="R8" s="18"/>
      <c r="S8" s="189">
        <f>LCC_Input_Risultati!S176</f>
        <v>0</v>
      </c>
      <c r="T8" s="18"/>
      <c r="U8" s="189">
        <f>LCC_Input_Risultati!U176</f>
        <v>0</v>
      </c>
      <c r="V8" s="18"/>
      <c r="W8" s="189">
        <f>LCC_Input_Risultati!W176</f>
        <v>0</v>
      </c>
      <c r="X8" s="55"/>
    </row>
    <row r="9" spans="2:24" s="10" customFormat="1" ht="15" x14ac:dyDescent="0.2">
      <c r="B9" s="181"/>
      <c r="C9" s="158" t="s">
        <v>125</v>
      </c>
      <c r="D9" s="17"/>
      <c r="E9" s="189">
        <f>LCC_Input_Risultati!E177</f>
        <v>0</v>
      </c>
      <c r="F9" s="18"/>
      <c r="G9" s="189">
        <f>LCC_Input_Risultati!G177</f>
        <v>0</v>
      </c>
      <c r="H9" s="18"/>
      <c r="I9" s="189">
        <f>LCC_Input_Risultati!I177</f>
        <v>0</v>
      </c>
      <c r="J9" s="18"/>
      <c r="K9" s="189">
        <f>LCC_Input_Risultati!K177</f>
        <v>0</v>
      </c>
      <c r="L9" s="18"/>
      <c r="M9" s="189">
        <f>LCC_Input_Risultati!M177</f>
        <v>0</v>
      </c>
      <c r="N9" s="18"/>
      <c r="O9" s="189">
        <f>LCC_Input_Risultati!O177</f>
        <v>0</v>
      </c>
      <c r="P9" s="18"/>
      <c r="Q9" s="189">
        <f>LCC_Input_Risultati!Q177</f>
        <v>0</v>
      </c>
      <c r="R9" s="18"/>
      <c r="S9" s="189">
        <f>LCC_Input_Risultati!S177</f>
        <v>0</v>
      </c>
      <c r="T9" s="18"/>
      <c r="U9" s="189">
        <f>LCC_Input_Risultati!U177</f>
        <v>0</v>
      </c>
      <c r="V9" s="18"/>
      <c r="W9" s="189">
        <f>LCC_Input_Risultati!W177</f>
        <v>0</v>
      </c>
      <c r="X9" s="55"/>
    </row>
    <row r="10" spans="2:24" s="10" customFormat="1" ht="15" x14ac:dyDescent="0.2">
      <c r="B10" s="181"/>
      <c r="C10" s="158" t="s">
        <v>126</v>
      </c>
      <c r="D10" s="17"/>
      <c r="E10" s="189">
        <f>LCC_Input_Risultati!E178</f>
        <v>0</v>
      </c>
      <c r="F10" s="18"/>
      <c r="G10" s="189">
        <f>LCC_Input_Risultati!G178</f>
        <v>0</v>
      </c>
      <c r="H10" s="18"/>
      <c r="I10" s="189">
        <f>LCC_Input_Risultati!I178</f>
        <v>0</v>
      </c>
      <c r="J10" s="18"/>
      <c r="K10" s="189">
        <f>LCC_Input_Risultati!K178</f>
        <v>0</v>
      </c>
      <c r="L10" s="18"/>
      <c r="M10" s="189">
        <f>LCC_Input_Risultati!M178</f>
        <v>0</v>
      </c>
      <c r="N10" s="18"/>
      <c r="O10" s="189">
        <f>LCC_Input_Risultati!O178</f>
        <v>0</v>
      </c>
      <c r="P10" s="18"/>
      <c r="Q10" s="189">
        <f>LCC_Input_Risultati!Q178</f>
        <v>0</v>
      </c>
      <c r="R10" s="18"/>
      <c r="S10" s="189">
        <f>LCC_Input_Risultati!S178</f>
        <v>0</v>
      </c>
      <c r="T10" s="18"/>
      <c r="U10" s="189">
        <f>LCC_Input_Risultati!U178</f>
        <v>0</v>
      </c>
      <c r="V10" s="18"/>
      <c r="W10" s="189">
        <f>LCC_Input_Risultati!W178</f>
        <v>0</v>
      </c>
      <c r="X10" s="55"/>
    </row>
    <row r="11" spans="2:24" s="10" customFormat="1" ht="15" x14ac:dyDescent="0.2">
      <c r="B11" s="181"/>
      <c r="C11" s="158" t="s">
        <v>127</v>
      </c>
      <c r="D11" s="17"/>
      <c r="E11" s="189">
        <f>LCC_Input_Risultati!E179</f>
        <v>0</v>
      </c>
      <c r="F11" s="18"/>
      <c r="G11" s="189">
        <f>LCC_Input_Risultati!G179</f>
        <v>0</v>
      </c>
      <c r="H11" s="18"/>
      <c r="I11" s="189">
        <f>LCC_Input_Risultati!I179</f>
        <v>0</v>
      </c>
      <c r="J11" s="18"/>
      <c r="K11" s="189">
        <f>LCC_Input_Risultati!K179</f>
        <v>0</v>
      </c>
      <c r="L11" s="18"/>
      <c r="M11" s="189">
        <f>LCC_Input_Risultati!M179</f>
        <v>0</v>
      </c>
      <c r="N11" s="18"/>
      <c r="O11" s="189">
        <f>LCC_Input_Risultati!O179</f>
        <v>0</v>
      </c>
      <c r="P11" s="18"/>
      <c r="Q11" s="189">
        <f>LCC_Input_Risultati!Q179</f>
        <v>0</v>
      </c>
      <c r="R11" s="18"/>
      <c r="S11" s="189">
        <f>LCC_Input_Risultati!S179</f>
        <v>0</v>
      </c>
      <c r="T11" s="18"/>
      <c r="U11" s="189">
        <f>LCC_Input_Risultati!U179</f>
        <v>0</v>
      </c>
      <c r="V11" s="18"/>
      <c r="W11" s="189">
        <f>LCC_Input_Risultati!W179</f>
        <v>0</v>
      </c>
      <c r="X11" s="55"/>
    </row>
    <row r="12" spans="2:24" ht="14.25" x14ac:dyDescent="0.2">
      <c r="B12" s="180"/>
      <c r="C12" s="208" t="s">
        <v>322</v>
      </c>
      <c r="E12" s="209">
        <f>SUM(E7:E11)</f>
        <v>0</v>
      </c>
      <c r="G12" s="209">
        <f>SUM(G7:G11)</f>
        <v>0</v>
      </c>
      <c r="I12" s="209">
        <f>SUM(I7:I11)</f>
        <v>0</v>
      </c>
      <c r="K12" s="209">
        <f>SUM(K7:K11)</f>
        <v>0</v>
      </c>
      <c r="M12" s="209">
        <f>SUM(M7:M11)</f>
        <v>0</v>
      </c>
      <c r="O12" s="209">
        <f>SUM(O7:O11)</f>
        <v>0</v>
      </c>
      <c r="Q12" s="209">
        <f>SUM(Q7:Q11)</f>
        <v>0</v>
      </c>
      <c r="S12" s="209">
        <f>SUM(S7:S11)</f>
        <v>0</v>
      </c>
      <c r="U12" s="209">
        <f>SUM(U7:U11)</f>
        <v>0</v>
      </c>
      <c r="W12" s="209">
        <f>SUM(W7:W11)</f>
        <v>0</v>
      </c>
      <c r="X12" s="55"/>
    </row>
    <row r="13" spans="2:24" ht="14.25" x14ac:dyDescent="0.2">
      <c r="B13" s="180"/>
      <c r="E13" s="225"/>
      <c r="G13" s="225"/>
      <c r="I13" s="225"/>
      <c r="K13" s="225"/>
      <c r="M13" s="225"/>
      <c r="O13" s="225"/>
      <c r="Q13" s="225"/>
      <c r="S13" s="225"/>
      <c r="U13" s="225"/>
      <c r="W13" s="225"/>
      <c r="X13" s="55"/>
    </row>
    <row r="14" spans="2:24" ht="14.25" x14ac:dyDescent="0.2">
      <c r="B14" s="180"/>
      <c r="X14" s="55"/>
    </row>
    <row r="15" spans="2:24" ht="14.25" x14ac:dyDescent="0.2">
      <c r="B15" s="180"/>
      <c r="X15" s="55"/>
    </row>
    <row r="16" spans="2:24" ht="14.25" x14ac:dyDescent="0.2">
      <c r="B16" s="180"/>
      <c r="X16" s="55"/>
    </row>
    <row r="17" spans="2:24" ht="14.25" x14ac:dyDescent="0.2">
      <c r="B17" s="180"/>
      <c r="X17" s="55"/>
    </row>
    <row r="18" spans="2:24" ht="14.25" x14ac:dyDescent="0.2">
      <c r="B18" s="180"/>
      <c r="X18" s="55"/>
    </row>
    <row r="19" spans="2:24" ht="14.25" x14ac:dyDescent="0.2">
      <c r="B19" s="180"/>
      <c r="X19" s="55"/>
    </row>
    <row r="20" spans="2:24" ht="14.25" x14ac:dyDescent="0.2">
      <c r="B20" s="180"/>
      <c r="X20" s="55"/>
    </row>
    <row r="21" spans="2:24" ht="14.25" x14ac:dyDescent="0.2">
      <c r="B21" s="180"/>
      <c r="X21" s="55"/>
    </row>
    <row r="22" spans="2:24" ht="14.25" x14ac:dyDescent="0.2">
      <c r="B22" s="180"/>
      <c r="X22" s="55"/>
    </row>
    <row r="23" spans="2:24" ht="14.25" x14ac:dyDescent="0.2">
      <c r="B23" s="180"/>
      <c r="X23" s="55"/>
    </row>
    <row r="24" spans="2:24" ht="14.25" x14ac:dyDescent="0.2">
      <c r="B24" s="180"/>
      <c r="X24" s="55"/>
    </row>
    <row r="25" spans="2:24" ht="14.25" x14ac:dyDescent="0.2">
      <c r="B25" s="180"/>
      <c r="X25" s="55"/>
    </row>
    <row r="26" spans="2:24" ht="14.25" x14ac:dyDescent="0.2">
      <c r="B26" s="180"/>
      <c r="X26" s="55"/>
    </row>
    <row r="27" spans="2:24" ht="14.25" x14ac:dyDescent="0.2">
      <c r="B27" s="180"/>
      <c r="X27" s="55"/>
    </row>
    <row r="28" spans="2:24" ht="14.25" x14ac:dyDescent="0.2">
      <c r="B28" s="180"/>
      <c r="X28" s="55"/>
    </row>
    <row r="29" spans="2:24" ht="14.25" x14ac:dyDescent="0.2">
      <c r="B29" s="180"/>
      <c r="X29" s="55"/>
    </row>
    <row r="30" spans="2:24" ht="14.25" x14ac:dyDescent="0.2">
      <c r="B30" s="180"/>
      <c r="X30" s="55"/>
    </row>
    <row r="31" spans="2:24" ht="14.25" x14ac:dyDescent="0.2">
      <c r="B31" s="180"/>
      <c r="X31" s="55"/>
    </row>
    <row r="32" spans="2:24" ht="14.25" x14ac:dyDescent="0.2">
      <c r="B32" s="180"/>
      <c r="X32" s="55"/>
    </row>
    <row r="33" spans="2:24" ht="14.25" x14ac:dyDescent="0.2">
      <c r="B33" s="190"/>
      <c r="C33" s="191"/>
      <c r="D33" s="191"/>
      <c r="E33" s="191"/>
      <c r="F33" s="191"/>
      <c r="G33" s="191"/>
      <c r="H33" s="191"/>
      <c r="I33" s="191"/>
      <c r="J33" s="191"/>
      <c r="K33" s="191"/>
      <c r="L33" s="191"/>
      <c r="M33" s="191"/>
      <c r="N33" s="191"/>
      <c r="O33" s="191"/>
      <c r="P33" s="191"/>
      <c r="Q33" s="191"/>
      <c r="R33" s="191"/>
      <c r="S33" s="191"/>
      <c r="T33" s="191"/>
      <c r="U33" s="191"/>
      <c r="V33" s="191"/>
      <c r="W33" s="191"/>
      <c r="X33" s="19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MD35"/>
  <sheetViews>
    <sheetView zoomScale="90" zoomScaleNormal="90" workbookViewId="0">
      <selection activeCell="Q8" sqref="Q8"/>
    </sheetView>
  </sheetViews>
  <sheetFormatPr defaultColWidth="8.875" defaultRowHeight="14.25" x14ac:dyDescent="0.2"/>
  <cols>
    <col min="1" max="1" width="3.875" style="1" customWidth="1"/>
    <col min="2" max="2" width="19.625" style="1" customWidth="1"/>
    <col min="3" max="3" width="14" style="1" customWidth="1"/>
    <col min="4" max="4" width="5.375" style="1" customWidth="1"/>
    <col min="5" max="5" width="17.625" style="1" customWidth="1"/>
    <col min="6" max="6" width="21.125" style="1" customWidth="1"/>
    <col min="7" max="7" width="5" style="1" customWidth="1"/>
    <col min="8" max="8" width="34.625" style="1" customWidth="1"/>
    <col min="9" max="9" width="5.125" style="1" customWidth="1"/>
    <col min="10" max="10" width="26.125" style="1" customWidth="1"/>
    <col min="11" max="1018" width="10.625" style="1" customWidth="1"/>
  </cols>
  <sheetData>
    <row r="1" spans="1:1018" ht="45" customHeight="1" x14ac:dyDescent="0.2">
      <c r="B1" s="65" t="s">
        <v>216</v>
      </c>
      <c r="C1" s="64"/>
      <c r="D1" s="64"/>
      <c r="E1" s="66"/>
      <c r="F1" s="64"/>
      <c r="G1" s="64"/>
      <c r="H1" s="64"/>
    </row>
    <row r="2" spans="1:1018" s="7" customFormat="1" ht="59.1" customHeight="1" x14ac:dyDescent="0.2">
      <c r="A2" s="1"/>
      <c r="B2" s="66"/>
      <c r="C2" s="64"/>
      <c r="D2" s="64"/>
      <c r="E2" s="66"/>
      <c r="F2" s="64"/>
      <c r="G2" s="64"/>
      <c r="H2" s="64"/>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row>
    <row r="3" spans="1:1018" s="268" customFormat="1" ht="38.1" customHeight="1" x14ac:dyDescent="0.2">
      <c r="B3" s="126" t="s">
        <v>40</v>
      </c>
      <c r="C3" s="127"/>
      <c r="D3" s="78"/>
      <c r="E3" s="122" t="s">
        <v>139</v>
      </c>
      <c r="F3" s="123"/>
      <c r="G3" s="78"/>
      <c r="H3" s="129" t="s">
        <v>140</v>
      </c>
      <c r="J3" s="1"/>
    </row>
    <row r="4" spans="1:1018" s="7" customFormat="1" ht="15.95" customHeight="1" x14ac:dyDescent="0.2">
      <c r="A4" s="1"/>
      <c r="B4" s="269" t="s">
        <v>141</v>
      </c>
      <c r="C4" s="270" t="s">
        <v>142</v>
      </c>
      <c r="D4" s="1"/>
      <c r="E4" s="271" t="s">
        <v>141</v>
      </c>
      <c r="F4" s="272" t="s">
        <v>22</v>
      </c>
      <c r="G4" s="1"/>
      <c r="H4" s="129"/>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row>
    <row r="5" spans="1:1018" s="7" customFormat="1" ht="15" x14ac:dyDescent="0.2">
      <c r="A5" s="1"/>
      <c r="B5" s="273" t="s">
        <v>143</v>
      </c>
      <c r="C5" s="274" t="str">
        <f>""</f>
        <v/>
      </c>
      <c r="D5" s="1"/>
      <c r="E5" s="275"/>
      <c r="F5" s="272"/>
      <c r="G5" s="1"/>
      <c r="H5" s="276" t="s">
        <v>143</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row>
    <row r="6" spans="1:1018" s="7" customFormat="1" x14ac:dyDescent="0.2">
      <c r="A6" s="1"/>
      <c r="B6" s="274" t="s">
        <v>6</v>
      </c>
      <c r="C6" s="270" t="s">
        <v>7</v>
      </c>
      <c r="D6" s="1"/>
      <c r="E6" s="277" t="s">
        <v>6</v>
      </c>
      <c r="F6" s="124">
        <v>0.31959599999999999</v>
      </c>
      <c r="G6" s="1"/>
      <c r="H6" s="215" t="s">
        <v>144</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row>
    <row r="7" spans="1:1018" s="7" customFormat="1" x14ac:dyDescent="0.2">
      <c r="A7" s="1"/>
      <c r="B7" s="274" t="s">
        <v>145</v>
      </c>
      <c r="C7" s="270" t="s">
        <v>7</v>
      </c>
      <c r="D7" s="1"/>
      <c r="E7" s="277" t="s">
        <v>145</v>
      </c>
      <c r="F7" s="124">
        <v>0.240734</v>
      </c>
      <c r="G7" s="1"/>
      <c r="H7" s="215" t="s">
        <v>146</v>
      </c>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row>
    <row r="8" spans="1:1018" s="7" customFormat="1" x14ac:dyDescent="0.2">
      <c r="A8" s="1"/>
      <c r="B8" s="274" t="s">
        <v>8</v>
      </c>
      <c r="C8" s="270" t="s">
        <v>9</v>
      </c>
      <c r="D8" s="1"/>
      <c r="E8" s="277" t="s">
        <v>8</v>
      </c>
      <c r="F8" s="124">
        <v>0.73860099999999995</v>
      </c>
      <c r="G8" s="1"/>
      <c r="H8" s="21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row>
    <row r="9" spans="1:1018" s="7" customFormat="1" x14ac:dyDescent="0.2">
      <c r="A9" s="1"/>
      <c r="B9" s="274" t="s">
        <v>147</v>
      </c>
      <c r="C9" s="270" t="s">
        <v>26</v>
      </c>
      <c r="D9" s="1"/>
      <c r="E9" s="277" t="s">
        <v>147</v>
      </c>
      <c r="F9" s="124">
        <v>0.51847799999999999</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row>
    <row r="10" spans="1:1018" s="7" customFormat="1" ht="15.75" x14ac:dyDescent="0.2">
      <c r="A10" s="1"/>
      <c r="B10" s="274" t="s">
        <v>148</v>
      </c>
      <c r="C10" s="270" t="s">
        <v>7</v>
      </c>
      <c r="D10" s="1"/>
      <c r="E10" s="277" t="s">
        <v>148</v>
      </c>
      <c r="F10" s="124">
        <v>0.87287000000000003</v>
      </c>
      <c r="G10" s="1"/>
      <c r="H10" s="278" t="s">
        <v>149</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row>
    <row r="11" spans="1:1018" s="7" customFormat="1" x14ac:dyDescent="0.2">
      <c r="A11" s="1"/>
      <c r="B11" s="274" t="s">
        <v>150</v>
      </c>
      <c r="C11" s="270" t="s">
        <v>10</v>
      </c>
      <c r="D11" s="1"/>
      <c r="E11" s="277" t="s">
        <v>150</v>
      </c>
      <c r="F11" s="124">
        <v>0.70172800000000002</v>
      </c>
      <c r="G11" s="1"/>
      <c r="H11" s="132"/>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row>
    <row r="12" spans="1:1018" s="7" customFormat="1" ht="15" x14ac:dyDescent="0.25">
      <c r="A12" s="1"/>
      <c r="B12" s="274" t="s">
        <v>151</v>
      </c>
      <c r="C12" s="270" t="s">
        <v>11</v>
      </c>
      <c r="D12" s="1"/>
      <c r="E12" s="277" t="s">
        <v>151</v>
      </c>
      <c r="F12" s="124">
        <v>0.30386099999999999</v>
      </c>
      <c r="G12" s="1"/>
      <c r="H12" s="131" t="s">
        <v>143</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row>
    <row r="13" spans="1:1018" s="7" customFormat="1" x14ac:dyDescent="0.2">
      <c r="A13" s="1"/>
      <c r="B13" s="274" t="s">
        <v>12</v>
      </c>
      <c r="C13" s="270" t="s">
        <v>7</v>
      </c>
      <c r="D13" s="1"/>
      <c r="E13" s="277" t="s">
        <v>12</v>
      </c>
      <c r="F13" s="124">
        <v>1.2595799999999999</v>
      </c>
      <c r="G13" s="1"/>
      <c r="H13" s="132" t="s">
        <v>92</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row>
    <row r="14" spans="1:1018" s="7" customFormat="1" x14ac:dyDescent="0.2">
      <c r="A14" s="1"/>
      <c r="B14" s="274" t="s">
        <v>152</v>
      </c>
      <c r="C14" s="270" t="s">
        <v>7</v>
      </c>
      <c r="D14" s="1"/>
      <c r="E14" s="277" t="s">
        <v>152</v>
      </c>
      <c r="F14" s="124">
        <v>0.223638</v>
      </c>
      <c r="G14" s="1"/>
      <c r="H14" s="130" t="s">
        <v>153</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row>
    <row r="15" spans="1:1018" s="7" customFormat="1" x14ac:dyDescent="0.2">
      <c r="A15" s="1"/>
      <c r="B15" s="274" t="s">
        <v>154</v>
      </c>
      <c r="C15" s="270" t="s">
        <v>7</v>
      </c>
      <c r="D15" s="1"/>
      <c r="E15" s="277" t="s">
        <v>154</v>
      </c>
      <c r="F15" s="124">
        <v>9.3328700000000001E-2</v>
      </c>
      <c r="G15" s="1"/>
      <c r="H15" s="130"/>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row>
    <row r="16" spans="1:1018" s="7" customFormat="1" x14ac:dyDescent="0.2">
      <c r="A16" s="1"/>
      <c r="B16" s="274" t="s">
        <v>155</v>
      </c>
      <c r="C16" s="270" t="s">
        <v>7</v>
      </c>
      <c r="D16" s="1"/>
      <c r="E16" s="277" t="s">
        <v>155</v>
      </c>
      <c r="F16" s="124">
        <v>0.59731400000000001</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row>
    <row r="17" spans="1:1018" s="7" customFormat="1" ht="15.75" x14ac:dyDescent="0.2">
      <c r="A17" s="1"/>
      <c r="B17" s="274" t="s">
        <v>156</v>
      </c>
      <c r="C17" s="270" t="s">
        <v>7</v>
      </c>
      <c r="D17" s="1"/>
      <c r="E17" s="277" t="s">
        <v>156</v>
      </c>
      <c r="F17" s="124">
        <v>1.0277099999999999</v>
      </c>
      <c r="G17" s="1"/>
      <c r="H17" s="278" t="s">
        <v>157</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row>
    <row r="18" spans="1:1018" s="7" customFormat="1" x14ac:dyDescent="0.2">
      <c r="A18" s="1"/>
      <c r="B18" s="274" t="s">
        <v>158</v>
      </c>
      <c r="C18" s="270" t="s">
        <v>13</v>
      </c>
      <c r="D18" s="1"/>
      <c r="E18" s="277" t="s">
        <v>158</v>
      </c>
      <c r="F18" s="124">
        <v>0.464196</v>
      </c>
      <c r="G18" s="1"/>
      <c r="H18" s="132"/>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row>
    <row r="19" spans="1:1018" s="7" customFormat="1" ht="15" x14ac:dyDescent="0.25">
      <c r="A19" s="1"/>
      <c r="B19" s="274" t="s">
        <v>159</v>
      </c>
      <c r="C19" s="270" t="s">
        <v>7</v>
      </c>
      <c r="D19" s="1"/>
      <c r="E19" s="277" t="s">
        <v>159</v>
      </c>
      <c r="F19" s="124">
        <v>0.59075299999999997</v>
      </c>
      <c r="G19" s="1"/>
      <c r="H19" s="131" t="s">
        <v>143</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row>
    <row r="20" spans="1:1018" s="7" customFormat="1" x14ac:dyDescent="0.2">
      <c r="A20" s="1"/>
      <c r="B20" s="274" t="s">
        <v>160</v>
      </c>
      <c r="C20" s="270" t="s">
        <v>7</v>
      </c>
      <c r="D20" s="1"/>
      <c r="E20" s="277" t="s">
        <v>160</v>
      </c>
      <c r="F20" s="124">
        <v>0.48377999999999999</v>
      </c>
      <c r="G20" s="1"/>
      <c r="H20" s="132" t="s">
        <v>161</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row>
    <row r="21" spans="1:1018" s="7" customFormat="1" x14ac:dyDescent="0.2">
      <c r="A21" s="1"/>
      <c r="B21" s="274" t="s">
        <v>162</v>
      </c>
      <c r="C21" s="270" t="s">
        <v>7</v>
      </c>
      <c r="D21" s="1"/>
      <c r="E21" s="277" t="s">
        <v>162</v>
      </c>
      <c r="F21" s="124">
        <v>0.62026999999999999</v>
      </c>
      <c r="G21" s="1"/>
      <c r="H21" s="130" t="s">
        <v>163</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row>
    <row r="22" spans="1:1018" s="7" customFormat="1" x14ac:dyDescent="0.2">
      <c r="A22" s="1"/>
      <c r="B22" s="274" t="s">
        <v>164</v>
      </c>
      <c r="C22" s="270" t="s">
        <v>7</v>
      </c>
      <c r="D22" s="1"/>
      <c r="E22" s="277" t="s">
        <v>164</v>
      </c>
      <c r="F22" s="124">
        <v>0.61447300000000005</v>
      </c>
      <c r="G22" s="1"/>
      <c r="H22" s="130"/>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row>
    <row r="23" spans="1:1018" s="7" customFormat="1" x14ac:dyDescent="0.2">
      <c r="A23" s="1"/>
      <c r="B23" s="274" t="s">
        <v>165</v>
      </c>
      <c r="C23" s="270" t="s">
        <v>7</v>
      </c>
      <c r="D23" s="1"/>
      <c r="E23" s="277" t="s">
        <v>165</v>
      </c>
      <c r="F23" s="124">
        <v>0.53059900000000004</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row>
    <row r="24" spans="1:1018" s="7" customFormat="1" x14ac:dyDescent="0.2">
      <c r="A24" s="1"/>
      <c r="B24" s="274" t="s">
        <v>14</v>
      </c>
      <c r="C24" s="270" t="s">
        <v>7</v>
      </c>
      <c r="D24" s="1"/>
      <c r="E24" s="277" t="s">
        <v>14</v>
      </c>
      <c r="F24" s="124">
        <v>1.1279300000000001</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row>
    <row r="25" spans="1:1018" s="7" customFormat="1" x14ac:dyDescent="0.2">
      <c r="A25" s="1"/>
      <c r="B25" s="274" t="s">
        <v>166</v>
      </c>
      <c r="C25" s="270" t="s">
        <v>7</v>
      </c>
      <c r="D25" s="1"/>
      <c r="E25" s="277" t="s">
        <v>166</v>
      </c>
      <c r="F25" s="124">
        <v>0.50785899999999995</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row>
    <row r="26" spans="1:1018" s="7" customFormat="1" x14ac:dyDescent="0.2">
      <c r="A26" s="1"/>
      <c r="B26" s="274" t="s">
        <v>167</v>
      </c>
      <c r="C26" s="270" t="s">
        <v>15</v>
      </c>
      <c r="D26" s="1"/>
      <c r="E26" s="277" t="s">
        <v>167</v>
      </c>
      <c r="F26" s="124">
        <v>1.0022899999999999</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row>
    <row r="27" spans="1:1018" s="7" customFormat="1" x14ac:dyDescent="0.2">
      <c r="A27" s="1"/>
      <c r="B27" s="274" t="s">
        <v>168</v>
      </c>
      <c r="C27" s="270" t="s">
        <v>7</v>
      </c>
      <c r="D27" s="1"/>
      <c r="E27" s="277" t="s">
        <v>168</v>
      </c>
      <c r="F27" s="124">
        <v>0.48464400000000002</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row>
    <row r="28" spans="1:1018" s="7" customFormat="1" x14ac:dyDescent="0.2">
      <c r="A28" s="1"/>
      <c r="B28" s="274" t="s">
        <v>16</v>
      </c>
      <c r="C28" s="270" t="s">
        <v>17</v>
      </c>
      <c r="D28" s="1"/>
      <c r="E28" s="277" t="s">
        <v>16</v>
      </c>
      <c r="F28" s="124">
        <v>0.58941200000000005</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row>
    <row r="29" spans="1:1018" s="7" customFormat="1" x14ac:dyDescent="0.2">
      <c r="A29" s="1"/>
      <c r="B29" s="274" t="s">
        <v>169</v>
      </c>
      <c r="C29" s="270" t="s">
        <v>7</v>
      </c>
      <c r="D29" s="1"/>
      <c r="E29" s="277" t="s">
        <v>169</v>
      </c>
      <c r="F29" s="124">
        <v>0.463314</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row>
    <row r="30" spans="1:1018" s="7" customFormat="1" x14ac:dyDescent="0.2">
      <c r="A30" s="1"/>
      <c r="B30" s="274" t="s">
        <v>18</v>
      </c>
      <c r="C30" s="270" t="s">
        <v>7</v>
      </c>
      <c r="D30" s="1"/>
      <c r="E30" s="277" t="s">
        <v>18</v>
      </c>
      <c r="F30" s="124">
        <v>0.43709700000000001</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row>
    <row r="31" spans="1:1018" s="7" customFormat="1" x14ac:dyDescent="0.2">
      <c r="A31" s="1"/>
      <c r="B31" s="274" t="s">
        <v>170</v>
      </c>
      <c r="C31" s="270" t="s">
        <v>7</v>
      </c>
      <c r="D31" s="1"/>
      <c r="E31" s="277" t="s">
        <v>170</v>
      </c>
      <c r="F31" s="124">
        <v>0.41000199999999998</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row>
    <row r="32" spans="1:1018" s="7" customFormat="1" x14ac:dyDescent="0.2">
      <c r="A32" s="1"/>
      <c r="B32" s="274" t="s">
        <v>171</v>
      </c>
      <c r="C32" s="270" t="s">
        <v>19</v>
      </c>
      <c r="D32" s="1"/>
      <c r="E32" s="277" t="s">
        <v>171</v>
      </c>
      <c r="F32" s="124">
        <v>4.1712100000000002E-2</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row>
    <row r="33" spans="1:1018" s="7" customFormat="1" x14ac:dyDescent="0.2">
      <c r="A33" s="1"/>
      <c r="B33" s="274" t="s">
        <v>172</v>
      </c>
      <c r="C33" s="270" t="s">
        <v>20</v>
      </c>
      <c r="D33" s="1"/>
      <c r="E33" s="277" t="s">
        <v>172</v>
      </c>
      <c r="F33" s="124">
        <v>0.55086800000000002</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row>
    <row r="34" spans="1:1018" s="7" customFormat="1" x14ac:dyDescent="0.2">
      <c r="A34" s="1"/>
      <c r="B34" s="128"/>
      <c r="C34" s="128"/>
      <c r="D34" s="1"/>
      <c r="E34" s="125"/>
      <c r="F34" s="125"/>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row>
    <row r="35" spans="1:1018" s="7" customFormat="1" ht="96.95" customHeight="1" x14ac:dyDescent="0.2">
      <c r="A35" s="1"/>
      <c r="B35" s="1"/>
      <c r="C35" s="1"/>
      <c r="D35" s="1"/>
      <c r="E35" s="345" t="s">
        <v>173</v>
      </c>
      <c r="F35" s="346"/>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row>
  </sheetData>
  <mergeCells count="1">
    <mergeCell ref="E35:F35"/>
  </mergeCells>
  <pageMargins left="0.75" right="0.75" top="1" bottom="1" header="0.51180555555555496" footer="0.51180555555555496"/>
  <pageSetup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J46"/>
  <sheetViews>
    <sheetView zoomScale="90" zoomScaleNormal="90" workbookViewId="0">
      <selection activeCell="D45" sqref="D45"/>
    </sheetView>
  </sheetViews>
  <sheetFormatPr defaultColWidth="8.875" defaultRowHeight="14.25" x14ac:dyDescent="0.2"/>
  <cols>
    <col min="1" max="1" width="2.625" style="156" customWidth="1"/>
    <col min="2" max="2" width="2.125" style="1" customWidth="1"/>
    <col min="3" max="3" width="43" style="79" customWidth="1"/>
    <col min="4" max="4" width="12.375" style="79" customWidth="1"/>
    <col min="5" max="5" width="15.625" style="79" customWidth="1"/>
    <col min="6" max="6" width="4.875" style="79" customWidth="1"/>
    <col min="7" max="7" width="15.625" style="79" customWidth="1"/>
    <col min="8" max="8" width="4.875" style="79" customWidth="1"/>
    <col min="9" max="9" width="15.625" style="79" customWidth="1"/>
    <col min="10" max="10" width="4.875" style="79" customWidth="1"/>
    <col min="11" max="11" width="15.625" style="79" customWidth="1"/>
    <col min="12" max="12" width="4.875" style="79" customWidth="1"/>
    <col min="13" max="13" width="15.625" style="79" customWidth="1"/>
    <col min="14" max="14" width="4.875" style="79" customWidth="1"/>
    <col min="15" max="15" width="15.625" style="79" customWidth="1"/>
    <col min="16" max="16" width="4.875" style="79" customWidth="1"/>
    <col min="17" max="17" width="15.625" style="79" customWidth="1"/>
    <col min="18" max="18" width="4.875" style="79" customWidth="1"/>
    <col min="19" max="19" width="15.625" style="79" customWidth="1"/>
    <col min="20" max="20" width="4.875" style="79" customWidth="1"/>
    <col min="21" max="21" width="15.625" style="79" customWidth="1"/>
    <col min="22" max="22" width="4.875" style="79" customWidth="1"/>
    <col min="23" max="23" width="15.625" style="79" customWidth="1"/>
    <col min="24" max="1024" width="10.625" style="1" customWidth="1"/>
  </cols>
  <sheetData>
    <row r="1" spans="1:1024" s="64" customFormat="1" ht="45" customHeight="1" x14ac:dyDescent="0.2">
      <c r="A1" s="347"/>
      <c r="B1" s="348"/>
      <c r="C1" s="302" t="s">
        <v>323</v>
      </c>
      <c r="D1" s="65"/>
      <c r="E1" s="66"/>
      <c r="F1" s="80"/>
      <c r="G1" s="66"/>
      <c r="H1" s="80"/>
      <c r="I1" s="66"/>
      <c r="J1" s="80"/>
      <c r="K1" s="66"/>
      <c r="L1" s="80"/>
      <c r="M1" s="66"/>
      <c r="N1" s="80"/>
      <c r="O1" s="66"/>
      <c r="P1" s="80"/>
      <c r="Q1" s="66"/>
      <c r="R1" s="80"/>
      <c r="S1" s="66"/>
      <c r="T1" s="80"/>
      <c r="U1" s="66"/>
      <c r="V1" s="80"/>
      <c r="W1" s="66"/>
    </row>
    <row r="2" spans="1:1024" s="7" customFormat="1" ht="48.95" customHeight="1" x14ac:dyDescent="0.2">
      <c r="A2" s="156"/>
      <c r="B2" s="1"/>
      <c r="C2" s="344"/>
      <c r="D2" s="64"/>
      <c r="E2" s="64"/>
      <c r="F2" s="66"/>
      <c r="G2" s="64"/>
      <c r="H2" s="64"/>
      <c r="I2" s="64"/>
      <c r="J2" s="64"/>
      <c r="K2" s="64"/>
      <c r="L2" s="64"/>
      <c r="M2" s="64"/>
      <c r="N2" s="64"/>
      <c r="O2" s="64"/>
      <c r="P2" s="64"/>
      <c r="Q2" s="64"/>
      <c r="R2" s="64"/>
      <c r="S2" s="64"/>
      <c r="T2" s="64"/>
      <c r="U2" s="64"/>
      <c r="V2" s="64"/>
      <c r="W2" s="64"/>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19.5" x14ac:dyDescent="0.2">
      <c r="C3" s="81" t="s">
        <v>324</v>
      </c>
      <c r="D3" s="81"/>
      <c r="E3" s="82"/>
      <c r="F3" s="136"/>
      <c r="G3" s="136"/>
      <c r="H3" s="136"/>
      <c r="I3" s="136"/>
      <c r="J3" s="137"/>
      <c r="K3" s="136"/>
      <c r="L3" s="137"/>
      <c r="M3" s="136"/>
      <c r="N3" s="137"/>
      <c r="O3" s="136"/>
      <c r="P3" s="137"/>
      <c r="Q3" s="136"/>
      <c r="R3" s="137"/>
      <c r="S3" s="136"/>
      <c r="T3" s="137"/>
      <c r="U3" s="136"/>
      <c r="V3" s="137"/>
      <c r="W3" s="136"/>
    </row>
    <row r="4" spans="1:1024" x14ac:dyDescent="0.2">
      <c r="C4" s="89"/>
      <c r="D4" s="84"/>
      <c r="E4" s="84"/>
      <c r="F4" s="138"/>
      <c r="G4" s="138"/>
      <c r="H4" s="138"/>
      <c r="I4" s="138"/>
      <c r="J4" s="138"/>
      <c r="K4" s="138"/>
      <c r="L4" s="138"/>
      <c r="M4" s="138"/>
      <c r="N4" s="138"/>
      <c r="O4" s="138"/>
      <c r="P4" s="138"/>
      <c r="Q4" s="138"/>
      <c r="R4" s="138"/>
      <c r="S4" s="138"/>
      <c r="T4" s="138"/>
      <c r="U4" s="138"/>
      <c r="V4" s="138"/>
      <c r="W4" s="138"/>
    </row>
    <row r="5" spans="1:1024" s="85" customFormat="1" x14ac:dyDescent="0.2">
      <c r="A5" s="211"/>
      <c r="C5" s="234" t="s">
        <v>325</v>
      </c>
      <c r="D5" s="86"/>
      <c r="E5" s="87">
        <f>IF(LCC_Input_Risultati!E14&lt;&gt;0,(1/LCC_Input_Risultati!E14)*(1-(1/(1+LCC_Input_Risultati!E14))^LCC_Input_Risultati!E13),LCC_Input_Risultati!E13)</f>
        <v>0</v>
      </c>
      <c r="F5" s="139"/>
      <c r="G5" s="139"/>
      <c r="H5" s="139"/>
      <c r="I5" s="139"/>
      <c r="J5" s="139"/>
      <c r="K5" s="139"/>
      <c r="L5" s="139"/>
      <c r="M5" s="139"/>
      <c r="N5" s="139"/>
      <c r="O5" s="139"/>
      <c r="P5" s="139"/>
      <c r="Q5" s="139"/>
      <c r="R5" s="139"/>
      <c r="S5" s="139"/>
      <c r="T5" s="139"/>
      <c r="U5" s="139"/>
      <c r="V5" s="139"/>
      <c r="W5" s="139"/>
    </row>
    <row r="6" spans="1:1024" x14ac:dyDescent="0.2">
      <c r="C6" s="234" t="s">
        <v>326</v>
      </c>
      <c r="D6" s="83"/>
      <c r="E6" s="87">
        <f>IF(LCC_Input_Risultati!E14=LCC_Input_Risultati!E18,LCC_Input_Risultati!E13,(1/(LCC_Input_Risultati!E14-LCC_Input_Risultati!E18))*(1-((1+LCC_Input_Risultati!E18)/(1+LCC_Input_Risultati!E14))^LCC_Input_Risultati!E13))</f>
        <v>0</v>
      </c>
      <c r="F6" s="140"/>
      <c r="G6" s="140"/>
      <c r="H6" s="140"/>
      <c r="I6" s="140"/>
      <c r="J6" s="140"/>
      <c r="K6" s="140"/>
      <c r="L6" s="140"/>
      <c r="M6" s="140"/>
      <c r="N6" s="140"/>
      <c r="O6" s="140"/>
      <c r="P6" s="140"/>
      <c r="Q6" s="140"/>
      <c r="R6" s="140"/>
      <c r="S6" s="140"/>
      <c r="T6" s="140"/>
      <c r="U6" s="140"/>
      <c r="V6" s="140"/>
      <c r="W6" s="140"/>
    </row>
    <row r="7" spans="1:1024" s="88" customFormat="1" ht="12.75" x14ac:dyDescent="0.2">
      <c r="A7" s="212"/>
      <c r="C7" s="89"/>
      <c r="D7" s="89"/>
      <c r="E7" s="89"/>
      <c r="F7" s="141"/>
      <c r="G7" s="141"/>
      <c r="H7" s="141"/>
      <c r="I7" s="141"/>
      <c r="J7" s="141"/>
      <c r="K7" s="141"/>
      <c r="L7" s="141"/>
      <c r="M7" s="141"/>
      <c r="N7" s="141"/>
      <c r="O7" s="141"/>
      <c r="P7" s="141"/>
      <c r="Q7" s="141"/>
      <c r="R7" s="141"/>
      <c r="S7" s="141"/>
      <c r="T7" s="141"/>
      <c r="U7" s="141"/>
      <c r="V7" s="141"/>
      <c r="W7" s="141"/>
    </row>
    <row r="9" spans="1:1024" ht="19.5" x14ac:dyDescent="0.2">
      <c r="C9" s="90" t="s">
        <v>327</v>
      </c>
      <c r="D9" s="90"/>
      <c r="E9" s="91"/>
      <c r="F9" s="91"/>
      <c r="G9" s="91"/>
      <c r="H9" s="91"/>
      <c r="I9" s="91"/>
      <c r="J9" s="91"/>
      <c r="K9" s="91"/>
      <c r="L9" s="91"/>
      <c r="M9" s="91"/>
      <c r="N9" s="91"/>
      <c r="O9" s="91"/>
      <c r="P9" s="91"/>
      <c r="Q9" s="91"/>
      <c r="R9" s="91"/>
      <c r="S9" s="91"/>
      <c r="T9" s="91"/>
      <c r="U9" s="91"/>
      <c r="V9" s="91"/>
      <c r="W9" s="91"/>
    </row>
    <row r="10" spans="1:1024" x14ac:dyDescent="0.2">
      <c r="C10" s="91"/>
      <c r="D10" s="91"/>
      <c r="E10" s="92"/>
      <c r="F10" s="92"/>
      <c r="G10" s="92"/>
      <c r="H10" s="92"/>
      <c r="I10" s="92"/>
      <c r="J10" s="92"/>
      <c r="K10" s="92"/>
      <c r="L10" s="92"/>
      <c r="M10" s="92"/>
      <c r="N10" s="92"/>
      <c r="O10" s="92"/>
      <c r="P10" s="92"/>
      <c r="Q10" s="92"/>
      <c r="R10" s="92"/>
      <c r="S10" s="92"/>
      <c r="T10" s="92"/>
      <c r="U10" s="92"/>
      <c r="V10" s="92"/>
      <c r="W10" s="92"/>
    </row>
    <row r="11" spans="1:1024" s="206" customFormat="1" ht="15" x14ac:dyDescent="0.2">
      <c r="A11" s="213"/>
      <c r="B11" s="205"/>
      <c r="C11" s="235"/>
      <c r="D11" s="91"/>
      <c r="E11" s="93">
        <f>LCC_Input_Risultati!E$7</f>
        <v>0</v>
      </c>
      <c r="F11" s="93"/>
      <c r="G11" s="93">
        <f>LCC_Input_Risultati!G$7</f>
        <v>0</v>
      </c>
      <c r="H11" s="93"/>
      <c r="I11" s="93">
        <f>LCC_Input_Risultati!I$7</f>
        <v>0</v>
      </c>
      <c r="J11" s="93"/>
      <c r="K11" s="93">
        <f>LCC_Input_Risultati!K$7</f>
        <v>0</v>
      </c>
      <c r="L11" s="93"/>
      <c r="M11" s="93">
        <f>LCC_Input_Risultati!M$7</f>
        <v>0</v>
      </c>
      <c r="N11" s="93"/>
      <c r="O11" s="93">
        <f>LCC_Input_Risultati!O$7</f>
        <v>0</v>
      </c>
      <c r="P11" s="93"/>
      <c r="Q11" s="93">
        <f>LCC_Input_Risultati!Q$7</f>
        <v>0</v>
      </c>
      <c r="R11" s="93"/>
      <c r="S11" s="93">
        <f>LCC_Input_Risultati!S$7</f>
        <v>0</v>
      </c>
      <c r="T11" s="93"/>
      <c r="U11" s="93">
        <f>LCC_Input_Risultati!U$7</f>
        <v>0</v>
      </c>
      <c r="V11" s="93"/>
      <c r="W11" s="93">
        <f>LCC_Input_Risultati!W$7</f>
        <v>0</v>
      </c>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205"/>
      <c r="DX11" s="205"/>
      <c r="DY11" s="205"/>
      <c r="DZ11" s="205"/>
      <c r="EA11" s="205"/>
      <c r="EB11" s="205"/>
      <c r="EC11" s="205"/>
      <c r="ED11" s="205"/>
      <c r="EE11" s="205"/>
      <c r="EF11" s="205"/>
      <c r="EG11" s="205"/>
      <c r="EH11" s="205"/>
      <c r="EI11" s="205"/>
      <c r="EJ11" s="205"/>
      <c r="EK11" s="205"/>
      <c r="EL11" s="205"/>
      <c r="EM11" s="205"/>
      <c r="EN11" s="205"/>
      <c r="EO11" s="205"/>
      <c r="EP11" s="205"/>
      <c r="EQ11" s="205"/>
      <c r="ER11" s="205"/>
      <c r="ES11" s="205"/>
      <c r="ET11" s="205"/>
      <c r="EU11" s="205"/>
      <c r="EV11" s="205"/>
      <c r="EW11" s="205"/>
      <c r="EX11" s="205"/>
      <c r="EY11" s="205"/>
      <c r="EZ11" s="205"/>
      <c r="FA11" s="205"/>
      <c r="FB11" s="205"/>
      <c r="FC11" s="205"/>
      <c r="FD11" s="205"/>
      <c r="FE11" s="205"/>
      <c r="FF11" s="205"/>
      <c r="FG11" s="205"/>
      <c r="FH11" s="205"/>
      <c r="FI11" s="205"/>
      <c r="FJ11" s="205"/>
      <c r="FK11" s="205"/>
      <c r="FL11" s="205"/>
      <c r="FM11" s="205"/>
      <c r="FN11" s="205"/>
      <c r="FO11" s="205"/>
      <c r="FP11" s="205"/>
      <c r="FQ11" s="205"/>
      <c r="FR11" s="205"/>
      <c r="FS11" s="205"/>
      <c r="FT11" s="205"/>
      <c r="FU11" s="205"/>
      <c r="FV11" s="205"/>
      <c r="FW11" s="205"/>
      <c r="FX11" s="205"/>
      <c r="FY11" s="205"/>
      <c r="FZ11" s="205"/>
      <c r="GA11" s="205"/>
      <c r="GB11" s="205"/>
      <c r="GC11" s="205"/>
      <c r="GD11" s="205"/>
      <c r="GE11" s="205"/>
      <c r="GF11" s="205"/>
      <c r="GG11" s="205"/>
      <c r="GH11" s="205"/>
      <c r="GI11" s="205"/>
      <c r="GJ11" s="205"/>
      <c r="GK11" s="205"/>
      <c r="GL11" s="205"/>
      <c r="GM11" s="205"/>
      <c r="GN11" s="205"/>
      <c r="GO11" s="205"/>
      <c r="GP11" s="205"/>
      <c r="GQ11" s="205"/>
      <c r="GR11" s="205"/>
      <c r="GS11" s="205"/>
      <c r="GT11" s="205"/>
      <c r="GU11" s="205"/>
      <c r="GV11" s="205"/>
      <c r="GW11" s="205"/>
      <c r="GX11" s="205"/>
      <c r="GY11" s="205"/>
      <c r="GZ11" s="205"/>
      <c r="HA11" s="205"/>
      <c r="HB11" s="205"/>
      <c r="HC11" s="205"/>
      <c r="HD11" s="205"/>
      <c r="HE11" s="205"/>
      <c r="HF11" s="205"/>
      <c r="HG11" s="205"/>
      <c r="HH11" s="205"/>
      <c r="HI11" s="205"/>
      <c r="HJ11" s="205"/>
      <c r="HK11" s="205"/>
      <c r="HL11" s="205"/>
      <c r="HM11" s="205"/>
      <c r="HN11" s="205"/>
      <c r="HO11" s="205"/>
      <c r="HP11" s="205"/>
      <c r="HQ11" s="205"/>
      <c r="HR11" s="205"/>
      <c r="HS11" s="205"/>
      <c r="HT11" s="205"/>
      <c r="HU11" s="205"/>
      <c r="HV11" s="205"/>
      <c r="HW11" s="205"/>
      <c r="HX11" s="205"/>
      <c r="HY11" s="205"/>
      <c r="HZ11" s="205"/>
      <c r="IA11" s="205"/>
      <c r="IB11" s="205"/>
      <c r="IC11" s="205"/>
      <c r="ID11" s="205"/>
      <c r="IE11" s="205"/>
      <c r="IF11" s="205"/>
      <c r="IG11" s="205"/>
      <c r="IH11" s="205"/>
      <c r="II11" s="205"/>
      <c r="IJ11" s="205"/>
      <c r="IK11" s="205"/>
      <c r="IL11" s="205"/>
      <c r="IM11" s="205"/>
      <c r="IN11" s="205"/>
      <c r="IO11" s="205"/>
      <c r="IP11" s="205"/>
      <c r="IQ11" s="205"/>
      <c r="IR11" s="205"/>
      <c r="IS11" s="205"/>
      <c r="IT11" s="205"/>
      <c r="IU11" s="205"/>
      <c r="IV11" s="205"/>
      <c r="IW11" s="205"/>
      <c r="IX11" s="205"/>
      <c r="IY11" s="205"/>
      <c r="IZ11" s="205"/>
      <c r="JA11" s="205"/>
      <c r="JB11" s="205"/>
      <c r="JC11" s="205"/>
      <c r="JD11" s="205"/>
      <c r="JE11" s="205"/>
      <c r="JF11" s="205"/>
      <c r="JG11" s="205"/>
      <c r="JH11" s="205"/>
      <c r="JI11" s="205"/>
      <c r="JJ11" s="205"/>
      <c r="JK11" s="205"/>
      <c r="JL11" s="205"/>
      <c r="JM11" s="205"/>
      <c r="JN11" s="205"/>
      <c r="JO11" s="205"/>
      <c r="JP11" s="205"/>
      <c r="JQ11" s="205"/>
      <c r="JR11" s="205"/>
      <c r="JS11" s="205"/>
      <c r="JT11" s="205"/>
      <c r="JU11" s="205"/>
      <c r="JV11" s="205"/>
      <c r="JW11" s="205"/>
      <c r="JX11" s="205"/>
      <c r="JY11" s="205"/>
      <c r="JZ11" s="205"/>
      <c r="KA11" s="205"/>
      <c r="KB11" s="205"/>
      <c r="KC11" s="205"/>
      <c r="KD11" s="205"/>
      <c r="KE11" s="205"/>
      <c r="KF11" s="205"/>
      <c r="KG11" s="205"/>
      <c r="KH11" s="205"/>
      <c r="KI11" s="205"/>
      <c r="KJ11" s="205"/>
      <c r="KK11" s="205"/>
      <c r="KL11" s="205"/>
      <c r="KM11" s="205"/>
      <c r="KN11" s="205"/>
      <c r="KO11" s="205"/>
      <c r="KP11" s="205"/>
      <c r="KQ11" s="205"/>
      <c r="KR11" s="205"/>
      <c r="KS11" s="205"/>
      <c r="KT11" s="205"/>
      <c r="KU11" s="205"/>
      <c r="KV11" s="205"/>
      <c r="KW11" s="205"/>
      <c r="KX11" s="205"/>
      <c r="KY11" s="205"/>
      <c r="KZ11" s="205"/>
      <c r="LA11" s="205"/>
      <c r="LB11" s="205"/>
      <c r="LC11" s="205"/>
      <c r="LD11" s="205"/>
      <c r="LE11" s="205"/>
      <c r="LF11" s="205"/>
      <c r="LG11" s="205"/>
      <c r="LH11" s="205"/>
      <c r="LI11" s="205"/>
      <c r="LJ11" s="205"/>
      <c r="LK11" s="205"/>
      <c r="LL11" s="205"/>
      <c r="LM11" s="205"/>
      <c r="LN11" s="205"/>
      <c r="LO11" s="205"/>
      <c r="LP11" s="205"/>
      <c r="LQ11" s="205"/>
      <c r="LR11" s="205"/>
      <c r="LS11" s="205"/>
      <c r="LT11" s="205"/>
      <c r="LU11" s="205"/>
      <c r="LV11" s="205"/>
      <c r="LW11" s="205"/>
      <c r="LX11" s="205"/>
      <c r="LY11" s="205"/>
      <c r="LZ11" s="205"/>
      <c r="MA11" s="205"/>
      <c r="MB11" s="205"/>
      <c r="MC11" s="205"/>
      <c r="MD11" s="205"/>
      <c r="ME11" s="205"/>
      <c r="MF11" s="205"/>
      <c r="MG11" s="205"/>
      <c r="MH11" s="205"/>
      <c r="MI11" s="205"/>
      <c r="MJ11" s="205"/>
      <c r="MK11" s="205"/>
      <c r="ML11" s="205"/>
      <c r="MM11" s="205"/>
      <c r="MN11" s="205"/>
      <c r="MO11" s="205"/>
      <c r="MP11" s="205"/>
      <c r="MQ11" s="205"/>
      <c r="MR11" s="205"/>
      <c r="MS11" s="205"/>
      <c r="MT11" s="205"/>
      <c r="MU11" s="205"/>
      <c r="MV11" s="205"/>
      <c r="MW11" s="205"/>
      <c r="MX11" s="205"/>
      <c r="MY11" s="205"/>
      <c r="MZ11" s="205"/>
      <c r="NA11" s="205"/>
      <c r="NB11" s="205"/>
      <c r="NC11" s="205"/>
      <c r="ND11" s="205"/>
      <c r="NE11" s="205"/>
      <c r="NF11" s="205"/>
      <c r="NG11" s="205"/>
      <c r="NH11" s="205"/>
      <c r="NI11" s="205"/>
      <c r="NJ11" s="205"/>
      <c r="NK11" s="205"/>
      <c r="NL11" s="205"/>
      <c r="NM11" s="205"/>
      <c r="NN11" s="205"/>
      <c r="NO11" s="205"/>
      <c r="NP11" s="205"/>
      <c r="NQ11" s="205"/>
      <c r="NR11" s="205"/>
      <c r="NS11" s="205"/>
      <c r="NT11" s="205"/>
      <c r="NU11" s="205"/>
      <c r="NV11" s="205"/>
      <c r="NW11" s="205"/>
      <c r="NX11" s="205"/>
      <c r="NY11" s="205"/>
      <c r="NZ11" s="205"/>
      <c r="OA11" s="205"/>
      <c r="OB11" s="205"/>
      <c r="OC11" s="205"/>
      <c r="OD11" s="205"/>
      <c r="OE11" s="205"/>
      <c r="OF11" s="205"/>
      <c r="OG11" s="205"/>
      <c r="OH11" s="205"/>
      <c r="OI11" s="205"/>
      <c r="OJ11" s="205"/>
      <c r="OK11" s="205"/>
      <c r="OL11" s="205"/>
      <c r="OM11" s="205"/>
      <c r="ON11" s="205"/>
      <c r="OO11" s="205"/>
      <c r="OP11" s="205"/>
      <c r="OQ11" s="205"/>
      <c r="OR11" s="205"/>
      <c r="OS11" s="205"/>
      <c r="OT11" s="205"/>
      <c r="OU11" s="205"/>
      <c r="OV11" s="205"/>
      <c r="OW11" s="205"/>
      <c r="OX11" s="205"/>
      <c r="OY11" s="205"/>
      <c r="OZ11" s="205"/>
      <c r="PA11" s="205"/>
      <c r="PB11" s="205"/>
      <c r="PC11" s="205"/>
      <c r="PD11" s="205"/>
      <c r="PE11" s="205"/>
      <c r="PF11" s="205"/>
      <c r="PG11" s="205"/>
      <c r="PH11" s="205"/>
      <c r="PI11" s="205"/>
      <c r="PJ11" s="205"/>
      <c r="PK11" s="205"/>
      <c r="PL11" s="205"/>
      <c r="PM11" s="205"/>
      <c r="PN11" s="205"/>
      <c r="PO11" s="205"/>
      <c r="PP11" s="205"/>
      <c r="PQ11" s="205"/>
      <c r="PR11" s="205"/>
      <c r="PS11" s="205"/>
      <c r="PT11" s="205"/>
      <c r="PU11" s="205"/>
      <c r="PV11" s="205"/>
      <c r="PW11" s="205"/>
      <c r="PX11" s="205"/>
      <c r="PY11" s="205"/>
      <c r="PZ11" s="205"/>
      <c r="QA11" s="205"/>
      <c r="QB11" s="205"/>
      <c r="QC11" s="205"/>
      <c r="QD11" s="205"/>
      <c r="QE11" s="205"/>
      <c r="QF11" s="205"/>
      <c r="QG11" s="205"/>
      <c r="QH11" s="205"/>
      <c r="QI11" s="205"/>
      <c r="QJ11" s="205"/>
      <c r="QK11" s="205"/>
      <c r="QL11" s="205"/>
      <c r="QM11" s="205"/>
      <c r="QN11" s="205"/>
      <c r="QO11" s="205"/>
      <c r="QP11" s="205"/>
      <c r="QQ11" s="205"/>
      <c r="QR11" s="205"/>
      <c r="QS11" s="205"/>
      <c r="QT11" s="205"/>
      <c r="QU11" s="205"/>
      <c r="QV11" s="205"/>
      <c r="QW11" s="205"/>
      <c r="QX11" s="205"/>
      <c r="QY11" s="205"/>
      <c r="QZ11" s="205"/>
      <c r="RA11" s="205"/>
      <c r="RB11" s="205"/>
      <c r="RC11" s="205"/>
      <c r="RD11" s="205"/>
      <c r="RE11" s="205"/>
      <c r="RF11" s="205"/>
      <c r="RG11" s="205"/>
      <c r="RH11" s="205"/>
      <c r="RI11" s="205"/>
      <c r="RJ11" s="205"/>
      <c r="RK11" s="205"/>
      <c r="RL11" s="205"/>
      <c r="RM11" s="205"/>
      <c r="RN11" s="205"/>
      <c r="RO11" s="205"/>
      <c r="RP11" s="205"/>
      <c r="RQ11" s="205"/>
      <c r="RR11" s="205"/>
      <c r="RS11" s="205"/>
      <c r="RT11" s="205"/>
      <c r="RU11" s="205"/>
      <c r="RV11" s="205"/>
      <c r="RW11" s="205"/>
      <c r="RX11" s="205"/>
      <c r="RY11" s="205"/>
      <c r="RZ11" s="205"/>
      <c r="SA11" s="205"/>
      <c r="SB11" s="205"/>
      <c r="SC11" s="205"/>
      <c r="SD11" s="205"/>
      <c r="SE11" s="205"/>
      <c r="SF11" s="205"/>
      <c r="SG11" s="205"/>
      <c r="SH11" s="205"/>
      <c r="SI11" s="205"/>
      <c r="SJ11" s="205"/>
      <c r="SK11" s="205"/>
      <c r="SL11" s="205"/>
      <c r="SM11" s="205"/>
      <c r="SN11" s="205"/>
      <c r="SO11" s="205"/>
      <c r="SP11" s="205"/>
      <c r="SQ11" s="205"/>
      <c r="SR11" s="205"/>
      <c r="SS11" s="205"/>
      <c r="ST11" s="205"/>
      <c r="SU11" s="205"/>
      <c r="SV11" s="205"/>
      <c r="SW11" s="205"/>
      <c r="SX11" s="205"/>
      <c r="SY11" s="205"/>
      <c r="SZ11" s="205"/>
      <c r="TA11" s="205"/>
      <c r="TB11" s="205"/>
      <c r="TC11" s="205"/>
      <c r="TD11" s="205"/>
      <c r="TE11" s="205"/>
      <c r="TF11" s="205"/>
      <c r="TG11" s="205"/>
      <c r="TH11" s="205"/>
      <c r="TI11" s="205"/>
      <c r="TJ11" s="205"/>
      <c r="TK11" s="205"/>
      <c r="TL11" s="205"/>
      <c r="TM11" s="205"/>
      <c r="TN11" s="205"/>
      <c r="TO11" s="205"/>
      <c r="TP11" s="205"/>
      <c r="TQ11" s="205"/>
      <c r="TR11" s="205"/>
      <c r="TS11" s="205"/>
      <c r="TT11" s="205"/>
      <c r="TU11" s="205"/>
      <c r="TV11" s="205"/>
      <c r="TW11" s="205"/>
      <c r="TX11" s="205"/>
      <c r="TY11" s="205"/>
      <c r="TZ11" s="205"/>
      <c r="UA11" s="205"/>
      <c r="UB11" s="205"/>
      <c r="UC11" s="205"/>
      <c r="UD11" s="205"/>
      <c r="UE11" s="205"/>
      <c r="UF11" s="205"/>
      <c r="UG11" s="205"/>
      <c r="UH11" s="205"/>
      <c r="UI11" s="205"/>
      <c r="UJ11" s="205"/>
      <c r="UK11" s="205"/>
      <c r="UL11" s="205"/>
      <c r="UM11" s="205"/>
      <c r="UN11" s="205"/>
      <c r="UO11" s="205"/>
      <c r="UP11" s="205"/>
      <c r="UQ11" s="205"/>
      <c r="UR11" s="205"/>
      <c r="US11" s="205"/>
      <c r="UT11" s="205"/>
      <c r="UU11" s="205"/>
      <c r="UV11" s="205"/>
      <c r="UW11" s="205"/>
      <c r="UX11" s="205"/>
      <c r="UY11" s="205"/>
      <c r="UZ11" s="205"/>
      <c r="VA11" s="205"/>
      <c r="VB11" s="205"/>
      <c r="VC11" s="205"/>
      <c r="VD11" s="205"/>
      <c r="VE11" s="205"/>
      <c r="VF11" s="205"/>
      <c r="VG11" s="205"/>
      <c r="VH11" s="205"/>
      <c r="VI11" s="205"/>
      <c r="VJ11" s="205"/>
      <c r="VK11" s="205"/>
      <c r="VL11" s="205"/>
      <c r="VM11" s="205"/>
      <c r="VN11" s="205"/>
      <c r="VO11" s="205"/>
      <c r="VP11" s="205"/>
      <c r="VQ11" s="205"/>
      <c r="VR11" s="205"/>
      <c r="VS11" s="205"/>
      <c r="VT11" s="205"/>
      <c r="VU11" s="205"/>
      <c r="VV11" s="205"/>
      <c r="VW11" s="205"/>
      <c r="VX11" s="205"/>
      <c r="VY11" s="205"/>
      <c r="VZ11" s="205"/>
      <c r="WA11" s="205"/>
      <c r="WB11" s="205"/>
      <c r="WC11" s="205"/>
      <c r="WD11" s="205"/>
      <c r="WE11" s="205"/>
      <c r="WF11" s="205"/>
      <c r="WG11" s="205"/>
      <c r="WH11" s="205"/>
      <c r="WI11" s="205"/>
      <c r="WJ11" s="205"/>
      <c r="WK11" s="205"/>
      <c r="WL11" s="205"/>
      <c r="WM11" s="205"/>
      <c r="WN11" s="205"/>
      <c r="WO11" s="205"/>
      <c r="WP11" s="205"/>
      <c r="WQ11" s="205"/>
      <c r="WR11" s="205"/>
      <c r="WS11" s="205"/>
      <c r="WT11" s="205"/>
      <c r="WU11" s="205"/>
      <c r="WV11" s="205"/>
      <c r="WW11" s="205"/>
      <c r="WX11" s="205"/>
      <c r="WY11" s="205"/>
      <c r="WZ11" s="205"/>
      <c r="XA11" s="205"/>
      <c r="XB11" s="205"/>
      <c r="XC11" s="205"/>
      <c r="XD11" s="205"/>
      <c r="XE11" s="205"/>
      <c r="XF11" s="205"/>
      <c r="XG11" s="205"/>
      <c r="XH11" s="205"/>
      <c r="XI11" s="205"/>
      <c r="XJ11" s="205"/>
      <c r="XK11" s="205"/>
      <c r="XL11" s="205"/>
      <c r="XM11" s="205"/>
      <c r="XN11" s="205"/>
      <c r="XO11" s="205"/>
      <c r="XP11" s="205"/>
      <c r="XQ11" s="205"/>
      <c r="XR11" s="205"/>
      <c r="XS11" s="205"/>
      <c r="XT11" s="205"/>
      <c r="XU11" s="205"/>
      <c r="XV11" s="205"/>
      <c r="XW11" s="205"/>
      <c r="XX11" s="205"/>
      <c r="XY11" s="205"/>
      <c r="XZ11" s="205"/>
      <c r="YA11" s="205"/>
      <c r="YB11" s="205"/>
      <c r="YC11" s="205"/>
      <c r="YD11" s="205"/>
      <c r="YE11" s="205"/>
      <c r="YF11" s="205"/>
      <c r="YG11" s="205"/>
      <c r="YH11" s="205"/>
      <c r="YI11" s="205"/>
      <c r="YJ11" s="205"/>
      <c r="YK11" s="205"/>
      <c r="YL11" s="205"/>
      <c r="YM11" s="205"/>
      <c r="YN11" s="205"/>
      <c r="YO11" s="205"/>
      <c r="YP11" s="205"/>
      <c r="YQ11" s="205"/>
      <c r="YR11" s="205"/>
      <c r="YS11" s="205"/>
      <c r="YT11" s="205"/>
      <c r="YU11" s="205"/>
      <c r="YV11" s="205"/>
      <c r="YW11" s="205"/>
      <c r="YX11" s="205"/>
      <c r="YY11" s="205"/>
      <c r="YZ11" s="205"/>
      <c r="ZA11" s="205"/>
      <c r="ZB11" s="205"/>
      <c r="ZC11" s="205"/>
      <c r="ZD11" s="205"/>
      <c r="ZE11" s="205"/>
      <c r="ZF11" s="205"/>
      <c r="ZG11" s="205"/>
      <c r="ZH11" s="205"/>
      <c r="ZI11" s="205"/>
      <c r="ZJ11" s="205"/>
      <c r="ZK11" s="205"/>
      <c r="ZL11" s="205"/>
      <c r="ZM11" s="205"/>
      <c r="ZN11" s="205"/>
      <c r="ZO11" s="205"/>
      <c r="ZP11" s="205"/>
      <c r="ZQ11" s="205"/>
      <c r="ZR11" s="205"/>
      <c r="ZS11" s="205"/>
      <c r="ZT11" s="205"/>
      <c r="ZU11" s="205"/>
      <c r="ZV11" s="205"/>
      <c r="ZW11" s="205"/>
      <c r="ZX11" s="205"/>
      <c r="ZY11" s="205"/>
      <c r="ZZ11" s="205"/>
      <c r="AAA11" s="205"/>
      <c r="AAB11" s="205"/>
      <c r="AAC11" s="205"/>
      <c r="AAD11" s="205"/>
      <c r="AAE11" s="205"/>
      <c r="AAF11" s="205"/>
      <c r="AAG11" s="205"/>
      <c r="AAH11" s="205"/>
      <c r="AAI11" s="205"/>
      <c r="AAJ11" s="205"/>
      <c r="AAK11" s="205"/>
      <c r="AAL11" s="205"/>
      <c r="AAM11" s="205"/>
      <c r="AAN11" s="205"/>
      <c r="AAO11" s="205"/>
      <c r="AAP11" s="205"/>
      <c r="AAQ11" s="205"/>
      <c r="AAR11" s="205"/>
      <c r="AAS11" s="205"/>
      <c r="AAT11" s="205"/>
      <c r="AAU11" s="205"/>
      <c r="AAV11" s="205"/>
      <c r="AAW11" s="205"/>
      <c r="AAX11" s="205"/>
      <c r="AAY11" s="205"/>
      <c r="AAZ11" s="205"/>
      <c r="ABA11" s="205"/>
      <c r="ABB11" s="205"/>
      <c r="ABC11" s="205"/>
      <c r="ABD11" s="205"/>
      <c r="ABE11" s="205"/>
      <c r="ABF11" s="205"/>
      <c r="ABG11" s="205"/>
      <c r="ABH11" s="205"/>
      <c r="ABI11" s="205"/>
      <c r="ABJ11" s="205"/>
      <c r="ABK11" s="205"/>
      <c r="ABL11" s="205"/>
      <c r="ABM11" s="205"/>
      <c r="ABN11" s="205"/>
      <c r="ABO11" s="205"/>
      <c r="ABP11" s="205"/>
      <c r="ABQ11" s="205"/>
      <c r="ABR11" s="205"/>
      <c r="ABS11" s="205"/>
      <c r="ABT11" s="205"/>
      <c r="ABU11" s="205"/>
      <c r="ABV11" s="205"/>
      <c r="ABW11" s="205"/>
      <c r="ABX11" s="205"/>
      <c r="ABY11" s="205"/>
      <c r="ABZ11" s="205"/>
      <c r="ACA11" s="205"/>
      <c r="ACB11" s="205"/>
      <c r="ACC11" s="205"/>
      <c r="ACD11" s="205"/>
      <c r="ACE11" s="205"/>
      <c r="ACF11" s="205"/>
      <c r="ACG11" s="205"/>
      <c r="ACH11" s="205"/>
      <c r="ACI11" s="205"/>
      <c r="ACJ11" s="205"/>
      <c r="ACK11" s="205"/>
      <c r="ACL11" s="205"/>
      <c r="ACM11" s="205"/>
      <c r="ACN11" s="205"/>
      <c r="ACO11" s="205"/>
      <c r="ACP11" s="205"/>
      <c r="ACQ11" s="205"/>
      <c r="ACR11" s="205"/>
      <c r="ACS11" s="205"/>
      <c r="ACT11" s="205"/>
      <c r="ACU11" s="205"/>
      <c r="ACV11" s="205"/>
      <c r="ACW11" s="205"/>
      <c r="ACX11" s="205"/>
      <c r="ACY11" s="205"/>
      <c r="ACZ11" s="205"/>
      <c r="ADA11" s="205"/>
      <c r="ADB11" s="205"/>
      <c r="ADC11" s="205"/>
      <c r="ADD11" s="205"/>
      <c r="ADE11" s="205"/>
      <c r="ADF11" s="205"/>
      <c r="ADG11" s="205"/>
      <c r="ADH11" s="205"/>
      <c r="ADI11" s="205"/>
      <c r="ADJ11" s="205"/>
      <c r="ADK11" s="205"/>
      <c r="ADL11" s="205"/>
      <c r="ADM11" s="205"/>
      <c r="ADN11" s="205"/>
      <c r="ADO11" s="205"/>
      <c r="ADP11" s="205"/>
      <c r="ADQ11" s="205"/>
      <c r="ADR11" s="205"/>
      <c r="ADS11" s="205"/>
      <c r="ADT11" s="205"/>
      <c r="ADU11" s="205"/>
      <c r="ADV11" s="205"/>
      <c r="ADW11" s="205"/>
      <c r="ADX11" s="205"/>
      <c r="ADY11" s="205"/>
      <c r="ADZ11" s="205"/>
      <c r="AEA11" s="205"/>
      <c r="AEB11" s="205"/>
      <c r="AEC11" s="205"/>
      <c r="AED11" s="205"/>
      <c r="AEE11" s="205"/>
      <c r="AEF11" s="205"/>
      <c r="AEG11" s="205"/>
      <c r="AEH11" s="205"/>
      <c r="AEI11" s="205"/>
      <c r="AEJ11" s="205"/>
      <c r="AEK11" s="205"/>
      <c r="AEL11" s="205"/>
      <c r="AEM11" s="205"/>
      <c r="AEN11" s="205"/>
      <c r="AEO11" s="205"/>
      <c r="AEP11" s="205"/>
      <c r="AEQ11" s="205"/>
      <c r="AER11" s="205"/>
      <c r="AES11" s="205"/>
      <c r="AET11" s="205"/>
      <c r="AEU11" s="205"/>
      <c r="AEV11" s="205"/>
      <c r="AEW11" s="205"/>
      <c r="AEX11" s="205"/>
      <c r="AEY11" s="205"/>
      <c r="AEZ11" s="205"/>
      <c r="AFA11" s="205"/>
      <c r="AFB11" s="205"/>
      <c r="AFC11" s="205"/>
      <c r="AFD11" s="205"/>
      <c r="AFE11" s="205"/>
      <c r="AFF11" s="205"/>
      <c r="AFG11" s="205"/>
      <c r="AFH11" s="205"/>
      <c r="AFI11" s="205"/>
      <c r="AFJ11" s="205"/>
      <c r="AFK11" s="205"/>
      <c r="AFL11" s="205"/>
      <c r="AFM11" s="205"/>
      <c r="AFN11" s="205"/>
      <c r="AFO11" s="205"/>
      <c r="AFP11" s="205"/>
      <c r="AFQ11" s="205"/>
      <c r="AFR11" s="205"/>
      <c r="AFS11" s="205"/>
      <c r="AFT11" s="205"/>
      <c r="AFU11" s="205"/>
      <c r="AFV11" s="205"/>
      <c r="AFW11" s="205"/>
      <c r="AFX11" s="205"/>
      <c r="AFY11" s="205"/>
      <c r="AFZ11" s="205"/>
      <c r="AGA11" s="205"/>
      <c r="AGB11" s="205"/>
      <c r="AGC11" s="205"/>
      <c r="AGD11" s="205"/>
      <c r="AGE11" s="205"/>
      <c r="AGF11" s="205"/>
      <c r="AGG11" s="205"/>
      <c r="AGH11" s="205"/>
      <c r="AGI11" s="205"/>
      <c r="AGJ11" s="205"/>
      <c r="AGK11" s="205"/>
      <c r="AGL11" s="205"/>
      <c r="AGM11" s="205"/>
      <c r="AGN11" s="205"/>
      <c r="AGO11" s="205"/>
      <c r="AGP11" s="205"/>
      <c r="AGQ11" s="205"/>
      <c r="AGR11" s="205"/>
      <c r="AGS11" s="205"/>
      <c r="AGT11" s="205"/>
      <c r="AGU11" s="205"/>
      <c r="AGV11" s="205"/>
      <c r="AGW11" s="205"/>
      <c r="AGX11" s="205"/>
      <c r="AGY11" s="205"/>
      <c r="AGZ11" s="205"/>
      <c r="AHA11" s="205"/>
      <c r="AHB11" s="205"/>
      <c r="AHC11" s="205"/>
      <c r="AHD11" s="205"/>
      <c r="AHE11" s="205"/>
      <c r="AHF11" s="205"/>
      <c r="AHG11" s="205"/>
      <c r="AHH11" s="205"/>
      <c r="AHI11" s="205"/>
      <c r="AHJ11" s="205"/>
      <c r="AHK11" s="205"/>
      <c r="AHL11" s="205"/>
      <c r="AHM11" s="205"/>
      <c r="AHN11" s="205"/>
      <c r="AHO11" s="205"/>
      <c r="AHP11" s="205"/>
      <c r="AHQ11" s="205"/>
      <c r="AHR11" s="205"/>
      <c r="AHS11" s="205"/>
      <c r="AHT11" s="205"/>
      <c r="AHU11" s="205"/>
      <c r="AHV11" s="205"/>
      <c r="AHW11" s="205"/>
      <c r="AHX11" s="205"/>
      <c r="AHY11" s="205"/>
      <c r="AHZ11" s="205"/>
      <c r="AIA11" s="205"/>
      <c r="AIB11" s="205"/>
      <c r="AIC11" s="205"/>
      <c r="AID11" s="205"/>
      <c r="AIE11" s="205"/>
      <c r="AIF11" s="205"/>
      <c r="AIG11" s="205"/>
      <c r="AIH11" s="205"/>
      <c r="AII11" s="205"/>
      <c r="AIJ11" s="205"/>
      <c r="AIK11" s="205"/>
      <c r="AIL11" s="205"/>
      <c r="AIM11" s="205"/>
      <c r="AIN11" s="205"/>
      <c r="AIO11" s="205"/>
      <c r="AIP11" s="205"/>
      <c r="AIQ11" s="205"/>
      <c r="AIR11" s="205"/>
      <c r="AIS11" s="205"/>
      <c r="AIT11" s="205"/>
      <c r="AIU11" s="205"/>
      <c r="AIV11" s="205"/>
      <c r="AIW11" s="205"/>
      <c r="AIX11" s="205"/>
      <c r="AIY11" s="205"/>
      <c r="AIZ11" s="205"/>
      <c r="AJA11" s="205"/>
      <c r="AJB11" s="205"/>
      <c r="AJC11" s="205"/>
      <c r="AJD11" s="205"/>
      <c r="AJE11" s="205"/>
      <c r="AJF11" s="205"/>
      <c r="AJG11" s="205"/>
      <c r="AJH11" s="205"/>
      <c r="AJI11" s="205"/>
      <c r="AJJ11" s="205"/>
      <c r="AJK11" s="205"/>
      <c r="AJL11" s="205"/>
      <c r="AJM11" s="205"/>
      <c r="AJN11" s="205"/>
      <c r="AJO11" s="205"/>
      <c r="AJP11" s="205"/>
      <c r="AJQ11" s="205"/>
      <c r="AJR11" s="205"/>
      <c r="AJS11" s="205"/>
      <c r="AJT11" s="205"/>
      <c r="AJU11" s="205"/>
      <c r="AJV11" s="205"/>
      <c r="AJW11" s="205"/>
      <c r="AJX11" s="205"/>
      <c r="AJY11" s="205"/>
      <c r="AJZ11" s="205"/>
      <c r="AKA11" s="205"/>
      <c r="AKB11" s="205"/>
      <c r="AKC11" s="205"/>
      <c r="AKD11" s="205"/>
      <c r="AKE11" s="205"/>
      <c r="AKF11" s="205"/>
      <c r="AKG11" s="205"/>
      <c r="AKH11" s="205"/>
      <c r="AKI11" s="205"/>
      <c r="AKJ11" s="205"/>
      <c r="AKK11" s="205"/>
      <c r="AKL11" s="205"/>
      <c r="AKM11" s="205"/>
      <c r="AKN11" s="205"/>
      <c r="AKO11" s="205"/>
      <c r="AKP11" s="205"/>
      <c r="AKQ11" s="205"/>
      <c r="AKR11" s="205"/>
      <c r="AKS11" s="205"/>
      <c r="AKT11" s="205"/>
      <c r="AKU11" s="205"/>
      <c r="AKV11" s="205"/>
      <c r="AKW11" s="205"/>
      <c r="AKX11" s="205"/>
      <c r="AKY11" s="205"/>
      <c r="AKZ11" s="205"/>
      <c r="ALA11" s="205"/>
      <c r="ALB11" s="205"/>
      <c r="ALC11" s="205"/>
      <c r="ALD11" s="205"/>
      <c r="ALE11" s="205"/>
      <c r="ALF11" s="205"/>
      <c r="ALG11" s="205"/>
      <c r="ALH11" s="205"/>
      <c r="ALI11" s="205"/>
      <c r="ALJ11" s="205"/>
      <c r="ALK11" s="205"/>
      <c r="ALL11" s="205"/>
      <c r="ALM11" s="205"/>
      <c r="ALN11" s="205"/>
      <c r="ALO11" s="205"/>
      <c r="ALP11" s="205"/>
      <c r="ALQ11" s="205"/>
      <c r="ALR11" s="205"/>
      <c r="ALS11" s="205"/>
      <c r="ALT11" s="205"/>
      <c r="ALU11" s="205"/>
      <c r="ALV11" s="205"/>
      <c r="ALW11" s="205"/>
      <c r="ALX11" s="205"/>
      <c r="ALY11" s="205"/>
      <c r="ALZ11" s="205"/>
      <c r="AMA11" s="205"/>
      <c r="AMB11" s="205"/>
      <c r="AMC11" s="205"/>
      <c r="AMD11" s="205"/>
      <c r="AME11" s="205"/>
      <c r="AMF11" s="205"/>
      <c r="AMG11" s="205"/>
      <c r="AMH11" s="205"/>
      <c r="AMI11" s="205"/>
      <c r="AMJ11" s="205"/>
    </row>
    <row r="12" spans="1:1024" ht="30" customHeight="1" x14ac:dyDescent="0.2">
      <c r="A12" s="213"/>
      <c r="C12" s="235" t="s">
        <v>328</v>
      </c>
      <c r="D12" s="91" t="s">
        <v>356</v>
      </c>
      <c r="E12" s="94">
        <f>IF(LCC_Input_Risultati!E20=' Dati di riferimento'!$H$13,LCC_Input_Risultati!E105*LCC_Input_Risultati!E21,
IF(LCC_Input_Risultati!E8&gt;0,
(LCC_Input_Risultati!E79*(LCC_Input_Risultati!E24*LCC_Input_Risultati!E107+LCC_Input_Risultati!E25*LCC_Input_Risultati!E108+LCC_Input_Risultati!E26*LCC_Input_Risultati!E109)+LCC_Input_Risultati!E83*(LCC_Input_Risultati!E29*LCC_Input_Risultati!E111+LCC_Input_Risultati!E30*LCC_Input_Risultati!E112+LCC_Input_Risultati!E31*LCC_Input_Risultati!E113)+LCC_Input_Risultati!E87*(LCC_Input_Risultati!E34*LCC_Input_Risultati!E115+LCC_Input_Risultati!E35+LCC_Input_Risultati!E116+LCC_Input_Risultati!E36*LCC_Input_Risultati!E117)+LCC_Input_Risultati!E91*(LCC_Input_Risultati!E39*LCC_Input_Risultati!E119+LCC_Input_Risultati!E40*LCC_Input_Risultati!E120+LCC_Input_Risultati!E41*LCC_Input_Risultati!E121)+LCC_Input_Risultati!E95*(LCC_Input_Risultati!E44*LCC_Input_Risultati!E123+LCC_Input_Risultati!E45*LCC_Input_Risultati!E124+LCC_Input_Risultati!E46*LCC_Input_Risultati!E125))*LCC_Input_Risultati!E8*1/1000,(LCC_Input_Risultati!E79*(LCC_Input_Risultati!E24*LCC_Input_Risultati!E107+LCC_Input_Risultati!E25*LCC_Input_Risultati!E108+LCC_Input_Risultati!E26*LCC_Input_Risultati!E109)+LCC_Input_Risultati!E83*(LCC_Input_Risultati!E29*LCC_Input_Risultati!E111+LCC_Input_Risultati!E30*LCC_Input_Risultati!E112+LCC_Input_Risultati!E31*LCC_Input_Risultati!E113)+LCC_Input_Risultati!E87*(LCC_Input_Risultati!E34*LCC_Input_Risultati!E115+LCC_Input_Risultati!E35+LCC_Input_Risultati!E116+LCC_Input_Risultati!E36*LCC_Input_Risultati!E117)+LCC_Input_Risultati!E91*(LCC_Input_Risultati!E39*LCC_Input_Risultati!E119+LCC_Input_Risultati!E40*LCC_Input_Risultati!E120+LCC_Input_Risultati!E41*LCC_Input_Risultati!E121)+LCC_Input_Risultati!E95*(LCC_Input_Risultati!E44*LCC_Input_Risultati!E123+LCC_Input_Risultati!E45*LCC_Input_Risultati!E124+LCC_Input_Risultati!E46*LCC_Input_Risultati!E125))*LCC_Input_Risultati!E75*1/1000))</f>
        <v>0</v>
      </c>
      <c r="F12" s="94"/>
      <c r="G12" s="94">
        <f>IF(LCC_Input_Risultati!G20=' Dati di riferimento'!$H$13,LCC_Input_Risultati!G105*LCC_Input_Risultati!G21,
IF(LCC_Input_Risultati!G8&gt;0,
(LCC_Input_Risultati!G79*(LCC_Input_Risultati!G24*LCC_Input_Risultati!G107+LCC_Input_Risultati!G25*LCC_Input_Risultati!G108+LCC_Input_Risultati!G26*LCC_Input_Risultati!G109)+LCC_Input_Risultati!G83*(LCC_Input_Risultati!G29*LCC_Input_Risultati!G111+LCC_Input_Risultati!G30*LCC_Input_Risultati!G112+LCC_Input_Risultati!G31*LCC_Input_Risultati!G113)+LCC_Input_Risultati!G87*(LCC_Input_Risultati!G34*LCC_Input_Risultati!G115+LCC_Input_Risultati!G35+LCC_Input_Risultati!G116+LCC_Input_Risultati!G36*LCC_Input_Risultati!G117)+LCC_Input_Risultati!G91*(LCC_Input_Risultati!G39*LCC_Input_Risultati!G119+LCC_Input_Risultati!G40*LCC_Input_Risultati!G120+LCC_Input_Risultati!G41*LCC_Input_Risultati!G121)+LCC_Input_Risultati!G95*(LCC_Input_Risultati!G44*LCC_Input_Risultati!G123+LCC_Input_Risultati!G45*LCC_Input_Risultati!G124+LCC_Input_Risultati!G46*LCC_Input_Risultati!G125))*LCC_Input_Risultati!G8*1/1000,(LCC_Input_Risultati!G79*(LCC_Input_Risultati!G24*LCC_Input_Risultati!G107+LCC_Input_Risultati!G25*LCC_Input_Risultati!G108+LCC_Input_Risultati!G26*LCC_Input_Risultati!G109)+LCC_Input_Risultati!G83*(LCC_Input_Risultati!G29*LCC_Input_Risultati!G111+LCC_Input_Risultati!G30*LCC_Input_Risultati!G112+LCC_Input_Risultati!G31*LCC_Input_Risultati!G113)+LCC_Input_Risultati!G87*(LCC_Input_Risultati!G34*LCC_Input_Risultati!G115+LCC_Input_Risultati!G35+LCC_Input_Risultati!G116+LCC_Input_Risultati!G36*LCC_Input_Risultati!G117)+LCC_Input_Risultati!G91*(LCC_Input_Risultati!G39*LCC_Input_Risultati!G119+LCC_Input_Risultati!G40*LCC_Input_Risultati!G120+LCC_Input_Risultati!G41*LCC_Input_Risultati!G121)+LCC_Input_Risultati!G95*(LCC_Input_Risultati!G44*LCC_Input_Risultati!G123+LCC_Input_Risultati!G45*LCC_Input_Risultati!G124+LCC_Input_Risultati!G46*LCC_Input_Risultati!G125))*LCC_Input_Risultati!G75*1/1000))</f>
        <v>0</v>
      </c>
      <c r="H12" s="94"/>
      <c r="I12" s="94">
        <f>IF(LCC_Input_Risultati!I20=' Dati di riferimento'!$H$13,LCC_Input_Risultati!I105*LCC_Input_Risultati!I21,
IF(LCC_Input_Risultati!I8&gt;0,
(LCC_Input_Risultati!I79*(LCC_Input_Risultati!I24*LCC_Input_Risultati!I107+LCC_Input_Risultati!I25*LCC_Input_Risultati!I108+LCC_Input_Risultati!I26*LCC_Input_Risultati!I109)+LCC_Input_Risultati!I83*(LCC_Input_Risultati!I29*LCC_Input_Risultati!I111+LCC_Input_Risultati!I30*LCC_Input_Risultati!I112+LCC_Input_Risultati!I31*LCC_Input_Risultati!I113)+LCC_Input_Risultati!I87*(LCC_Input_Risultati!I34*LCC_Input_Risultati!I115+LCC_Input_Risultati!I35+LCC_Input_Risultati!I116+LCC_Input_Risultati!I36*LCC_Input_Risultati!I117)+LCC_Input_Risultati!I91*(LCC_Input_Risultati!I39*LCC_Input_Risultati!I119+LCC_Input_Risultati!I40*LCC_Input_Risultati!I120+LCC_Input_Risultati!I41*LCC_Input_Risultati!I121)+LCC_Input_Risultati!I95*(LCC_Input_Risultati!I44*LCC_Input_Risultati!I123+LCC_Input_Risultati!I45*LCC_Input_Risultati!I124+LCC_Input_Risultati!I46*LCC_Input_Risultati!I125))*LCC_Input_Risultati!I8*1/1000,(LCC_Input_Risultati!I79*(LCC_Input_Risultati!I24*LCC_Input_Risultati!I107+LCC_Input_Risultati!I25*LCC_Input_Risultati!I108+LCC_Input_Risultati!I26*LCC_Input_Risultati!I109)+LCC_Input_Risultati!I83*(LCC_Input_Risultati!I29*LCC_Input_Risultati!I111+LCC_Input_Risultati!I30*LCC_Input_Risultati!I112+LCC_Input_Risultati!I31*LCC_Input_Risultati!I113)+LCC_Input_Risultati!I87*(LCC_Input_Risultati!I34*LCC_Input_Risultati!I115+LCC_Input_Risultati!I35+LCC_Input_Risultati!I116+LCC_Input_Risultati!I36*LCC_Input_Risultati!I117)+LCC_Input_Risultati!I91*(LCC_Input_Risultati!I39*LCC_Input_Risultati!I119+LCC_Input_Risultati!I40*LCC_Input_Risultati!I120+LCC_Input_Risultati!I41*LCC_Input_Risultati!I121)+LCC_Input_Risultati!I95*(LCC_Input_Risultati!I44*LCC_Input_Risultati!I123+LCC_Input_Risultati!I45*LCC_Input_Risultati!I124+LCC_Input_Risultati!I46*LCC_Input_Risultati!I125))*LCC_Input_Risultati!I75*1/1000))</f>
        <v>0</v>
      </c>
      <c r="J12" s="94"/>
      <c r="K12" s="94">
        <f>IF(LCC_Input_Risultati!K20=' Dati di riferimento'!$H$13,LCC_Input_Risultati!K105*LCC_Input_Risultati!K21,
IF(LCC_Input_Risultati!K8&gt;0,
(LCC_Input_Risultati!K79*(LCC_Input_Risultati!K24*LCC_Input_Risultati!K107+LCC_Input_Risultati!K25*LCC_Input_Risultati!K108+LCC_Input_Risultati!K26*LCC_Input_Risultati!K109)+LCC_Input_Risultati!K83*(LCC_Input_Risultati!K29*LCC_Input_Risultati!K111+LCC_Input_Risultati!K30*LCC_Input_Risultati!K112+LCC_Input_Risultati!K31*LCC_Input_Risultati!K113)+LCC_Input_Risultati!K87*(LCC_Input_Risultati!K34*LCC_Input_Risultati!K115+LCC_Input_Risultati!K35+LCC_Input_Risultati!K116+LCC_Input_Risultati!K36*LCC_Input_Risultati!K117)+LCC_Input_Risultati!K91*(LCC_Input_Risultati!K39*LCC_Input_Risultati!K119+LCC_Input_Risultati!K40*LCC_Input_Risultati!K120+LCC_Input_Risultati!K41*LCC_Input_Risultati!K121)+LCC_Input_Risultati!K95*(LCC_Input_Risultati!K44*LCC_Input_Risultati!K123+LCC_Input_Risultati!K45*LCC_Input_Risultati!K124+LCC_Input_Risultati!K46*LCC_Input_Risultati!K125))*LCC_Input_Risultati!K8*1/1000,(LCC_Input_Risultati!K79*(LCC_Input_Risultati!K24*LCC_Input_Risultati!K107+LCC_Input_Risultati!K25*LCC_Input_Risultati!K108+LCC_Input_Risultati!K26*LCC_Input_Risultati!K109)+LCC_Input_Risultati!K83*(LCC_Input_Risultati!K29*LCC_Input_Risultati!K111+LCC_Input_Risultati!K30*LCC_Input_Risultati!K112+LCC_Input_Risultati!K31*LCC_Input_Risultati!K113)+LCC_Input_Risultati!K87*(LCC_Input_Risultati!K34*LCC_Input_Risultati!K115+LCC_Input_Risultati!K35+LCC_Input_Risultati!K116+LCC_Input_Risultati!K36*LCC_Input_Risultati!K117)+LCC_Input_Risultati!K91*(LCC_Input_Risultati!K39*LCC_Input_Risultati!K119+LCC_Input_Risultati!K40*LCC_Input_Risultati!K120+LCC_Input_Risultati!K41*LCC_Input_Risultati!K121)+LCC_Input_Risultati!K95*(LCC_Input_Risultati!K44*LCC_Input_Risultati!K123+LCC_Input_Risultati!K45*LCC_Input_Risultati!K124+LCC_Input_Risultati!K46*LCC_Input_Risultati!K125))*LCC_Input_Risultati!K75*1/1000))</f>
        <v>0</v>
      </c>
      <c r="L12" s="94"/>
      <c r="M12" s="94">
        <f>IF(LCC_Input_Risultati!M20=' Dati di riferimento'!$H$13,LCC_Input_Risultati!M105*LCC_Input_Risultati!M21,
IF(LCC_Input_Risultati!M8&gt;0,
(LCC_Input_Risultati!M79*(LCC_Input_Risultati!M24*LCC_Input_Risultati!M107+LCC_Input_Risultati!M25*LCC_Input_Risultati!M108+LCC_Input_Risultati!M26*LCC_Input_Risultati!M109)+LCC_Input_Risultati!M83*(LCC_Input_Risultati!M29*LCC_Input_Risultati!M111+LCC_Input_Risultati!M30*LCC_Input_Risultati!M112+LCC_Input_Risultati!M31*LCC_Input_Risultati!M113)+LCC_Input_Risultati!M87*(LCC_Input_Risultati!M34*LCC_Input_Risultati!M115+LCC_Input_Risultati!M35+LCC_Input_Risultati!M116+LCC_Input_Risultati!M36*LCC_Input_Risultati!M117)+LCC_Input_Risultati!M91*(LCC_Input_Risultati!M39*LCC_Input_Risultati!M119+LCC_Input_Risultati!M40*LCC_Input_Risultati!M120+LCC_Input_Risultati!M41*LCC_Input_Risultati!M121)+LCC_Input_Risultati!M95*(LCC_Input_Risultati!M44*LCC_Input_Risultati!M123+LCC_Input_Risultati!M45*LCC_Input_Risultati!M124+LCC_Input_Risultati!M46*LCC_Input_Risultati!M125))*LCC_Input_Risultati!M8*1/1000,(LCC_Input_Risultati!M79*(LCC_Input_Risultati!M24*LCC_Input_Risultati!M107+LCC_Input_Risultati!M25*LCC_Input_Risultati!M108+LCC_Input_Risultati!M26*LCC_Input_Risultati!M109)+LCC_Input_Risultati!M83*(LCC_Input_Risultati!M29*LCC_Input_Risultati!M111+LCC_Input_Risultati!M30*LCC_Input_Risultati!M112+LCC_Input_Risultati!M31*LCC_Input_Risultati!M113)+LCC_Input_Risultati!M87*(LCC_Input_Risultati!M34*LCC_Input_Risultati!M115+LCC_Input_Risultati!M35+LCC_Input_Risultati!M116+LCC_Input_Risultati!M36*LCC_Input_Risultati!M117)+LCC_Input_Risultati!M91*(LCC_Input_Risultati!M39*LCC_Input_Risultati!M119+LCC_Input_Risultati!M40*LCC_Input_Risultati!M120+LCC_Input_Risultati!M41*LCC_Input_Risultati!M121)+LCC_Input_Risultati!M95*(LCC_Input_Risultati!M44*LCC_Input_Risultati!M123+LCC_Input_Risultati!M45*LCC_Input_Risultati!M124+LCC_Input_Risultati!M46*LCC_Input_Risultati!M125))*LCC_Input_Risultati!M75*1/1000))</f>
        <v>0</v>
      </c>
      <c r="N12" s="94"/>
      <c r="O12" s="94">
        <f>IF(LCC_Input_Risultati!O20=' Dati di riferimento'!$H$13,LCC_Input_Risultati!O105*LCC_Input_Risultati!O21,
IF(LCC_Input_Risultati!O8&gt;0,
(LCC_Input_Risultati!O79*(LCC_Input_Risultati!O24*LCC_Input_Risultati!O107+LCC_Input_Risultati!O25*LCC_Input_Risultati!O108+LCC_Input_Risultati!O26*LCC_Input_Risultati!O109)+LCC_Input_Risultati!O83*(LCC_Input_Risultati!O29*LCC_Input_Risultati!O111+LCC_Input_Risultati!O30*LCC_Input_Risultati!O112+LCC_Input_Risultati!O31*LCC_Input_Risultati!O113)+LCC_Input_Risultati!O87*(LCC_Input_Risultati!O34*LCC_Input_Risultati!O115+LCC_Input_Risultati!O35+LCC_Input_Risultati!O116+LCC_Input_Risultati!O36*LCC_Input_Risultati!O117)+LCC_Input_Risultati!O91*(LCC_Input_Risultati!O39*LCC_Input_Risultati!O119+LCC_Input_Risultati!O40*LCC_Input_Risultati!O120+LCC_Input_Risultati!O41*LCC_Input_Risultati!O121)+LCC_Input_Risultati!O95*(LCC_Input_Risultati!O44*LCC_Input_Risultati!O123+LCC_Input_Risultati!O45*LCC_Input_Risultati!O124+LCC_Input_Risultati!O46*LCC_Input_Risultati!O125))*LCC_Input_Risultati!O8*1/1000,(LCC_Input_Risultati!O79*(LCC_Input_Risultati!O24*LCC_Input_Risultati!O107+LCC_Input_Risultati!O25*LCC_Input_Risultati!O108+LCC_Input_Risultati!O26*LCC_Input_Risultati!O109)+LCC_Input_Risultati!O83*(LCC_Input_Risultati!O29*LCC_Input_Risultati!O111+LCC_Input_Risultati!O30*LCC_Input_Risultati!O112+LCC_Input_Risultati!O31*LCC_Input_Risultati!O113)+LCC_Input_Risultati!O87*(LCC_Input_Risultati!O34*LCC_Input_Risultati!O115+LCC_Input_Risultati!O35+LCC_Input_Risultati!O116+LCC_Input_Risultati!O36*LCC_Input_Risultati!O117)+LCC_Input_Risultati!O91*(LCC_Input_Risultati!O39*LCC_Input_Risultati!O119+LCC_Input_Risultati!O40*LCC_Input_Risultati!O120+LCC_Input_Risultati!O41*LCC_Input_Risultati!O121)+LCC_Input_Risultati!O95*(LCC_Input_Risultati!O44*LCC_Input_Risultati!O123+LCC_Input_Risultati!O45*LCC_Input_Risultati!O124+LCC_Input_Risultati!O46*LCC_Input_Risultati!O125))*LCC_Input_Risultati!O75*1/1000))</f>
        <v>0</v>
      </c>
      <c r="P12" s="94"/>
      <c r="Q12" s="94">
        <f>IF(LCC_Input_Risultati!Q20=' Dati di riferimento'!$H$13,LCC_Input_Risultati!Q105*LCC_Input_Risultati!Q21,
IF(LCC_Input_Risultati!Q8&gt;0,
(LCC_Input_Risultati!Q79*(LCC_Input_Risultati!Q24*LCC_Input_Risultati!Q107+LCC_Input_Risultati!Q25*LCC_Input_Risultati!Q108+LCC_Input_Risultati!Q26*LCC_Input_Risultati!Q109)+LCC_Input_Risultati!Q83*(LCC_Input_Risultati!Q29*LCC_Input_Risultati!Q111+LCC_Input_Risultati!Q30*LCC_Input_Risultati!Q112+LCC_Input_Risultati!Q31*LCC_Input_Risultati!Q113)+LCC_Input_Risultati!Q87*(LCC_Input_Risultati!Q34*LCC_Input_Risultati!Q115+LCC_Input_Risultati!Q35+LCC_Input_Risultati!Q116+LCC_Input_Risultati!Q36*LCC_Input_Risultati!Q117)+LCC_Input_Risultati!Q91*(LCC_Input_Risultati!Q39*LCC_Input_Risultati!Q119+LCC_Input_Risultati!Q40*LCC_Input_Risultati!Q120+LCC_Input_Risultati!Q41*LCC_Input_Risultati!Q121)+LCC_Input_Risultati!Q95*(LCC_Input_Risultati!Q44*LCC_Input_Risultati!Q123+LCC_Input_Risultati!Q45*LCC_Input_Risultati!Q124+LCC_Input_Risultati!Q46*LCC_Input_Risultati!Q125))*LCC_Input_Risultati!Q8*1/1000,(LCC_Input_Risultati!Q79*(LCC_Input_Risultati!Q24*LCC_Input_Risultati!Q107+LCC_Input_Risultati!Q25*LCC_Input_Risultati!Q108+LCC_Input_Risultati!Q26*LCC_Input_Risultati!Q109)+LCC_Input_Risultati!Q83*(LCC_Input_Risultati!Q29*LCC_Input_Risultati!Q111+LCC_Input_Risultati!Q30*LCC_Input_Risultati!Q112+LCC_Input_Risultati!Q31*LCC_Input_Risultati!Q113)+LCC_Input_Risultati!Q87*(LCC_Input_Risultati!Q34*LCC_Input_Risultati!Q115+LCC_Input_Risultati!Q35+LCC_Input_Risultati!Q116+LCC_Input_Risultati!Q36*LCC_Input_Risultati!Q117)+LCC_Input_Risultati!Q91*(LCC_Input_Risultati!Q39*LCC_Input_Risultati!Q119+LCC_Input_Risultati!Q40*LCC_Input_Risultati!Q120+LCC_Input_Risultati!Q41*LCC_Input_Risultati!Q121)+LCC_Input_Risultati!Q95*(LCC_Input_Risultati!Q44*LCC_Input_Risultati!Q123+LCC_Input_Risultati!Q45*LCC_Input_Risultati!Q124+LCC_Input_Risultati!Q46*LCC_Input_Risultati!Q125))*LCC_Input_Risultati!Q75*1/1000))</f>
        <v>0</v>
      </c>
      <c r="R12" s="94"/>
      <c r="S12" s="94">
        <f>IF(LCC_Input_Risultati!S20=' Dati di riferimento'!$H$13,LCC_Input_Risultati!S105*LCC_Input_Risultati!S21,
IF(LCC_Input_Risultati!S8&gt;0,
(LCC_Input_Risultati!S79*(LCC_Input_Risultati!S24*LCC_Input_Risultati!S107+LCC_Input_Risultati!S25*LCC_Input_Risultati!S108+LCC_Input_Risultati!S26*LCC_Input_Risultati!S109)+LCC_Input_Risultati!S83*(LCC_Input_Risultati!S29*LCC_Input_Risultati!S111+LCC_Input_Risultati!S30*LCC_Input_Risultati!S112+LCC_Input_Risultati!S31*LCC_Input_Risultati!S113)+LCC_Input_Risultati!S87*(LCC_Input_Risultati!S34*LCC_Input_Risultati!S115+LCC_Input_Risultati!S35+LCC_Input_Risultati!S116+LCC_Input_Risultati!S36*LCC_Input_Risultati!S117)+LCC_Input_Risultati!S91*(LCC_Input_Risultati!S39*LCC_Input_Risultati!S119+LCC_Input_Risultati!S40*LCC_Input_Risultati!S120+LCC_Input_Risultati!S41*LCC_Input_Risultati!S121)+LCC_Input_Risultati!S95*(LCC_Input_Risultati!S44*LCC_Input_Risultati!S123+LCC_Input_Risultati!S45*LCC_Input_Risultati!S124+LCC_Input_Risultati!S46*LCC_Input_Risultati!S125))*LCC_Input_Risultati!S8*1/1000,(LCC_Input_Risultati!S79*(LCC_Input_Risultati!S24*LCC_Input_Risultati!S107+LCC_Input_Risultati!S25*LCC_Input_Risultati!S108+LCC_Input_Risultati!S26*LCC_Input_Risultati!S109)+LCC_Input_Risultati!S83*(LCC_Input_Risultati!S29*LCC_Input_Risultati!S111+LCC_Input_Risultati!S30*LCC_Input_Risultati!S112+LCC_Input_Risultati!S31*LCC_Input_Risultati!S113)+LCC_Input_Risultati!S87*(LCC_Input_Risultati!S34*LCC_Input_Risultati!S115+LCC_Input_Risultati!S35+LCC_Input_Risultati!S116+LCC_Input_Risultati!S36*LCC_Input_Risultati!S117)+LCC_Input_Risultati!S91*(LCC_Input_Risultati!S39*LCC_Input_Risultati!S119+LCC_Input_Risultati!S40*LCC_Input_Risultati!S120+LCC_Input_Risultati!S41*LCC_Input_Risultati!S121)+LCC_Input_Risultati!S95*(LCC_Input_Risultati!S44*LCC_Input_Risultati!S123+LCC_Input_Risultati!S45*LCC_Input_Risultati!S124+LCC_Input_Risultati!S46*LCC_Input_Risultati!S125))*LCC_Input_Risultati!S75*1/1000))</f>
        <v>0</v>
      </c>
      <c r="T12" s="94"/>
      <c r="U12" s="94">
        <f>IF(LCC_Input_Risultati!U20=' Dati di riferimento'!$H$13,LCC_Input_Risultati!U105*LCC_Input_Risultati!U21,
IF(LCC_Input_Risultati!U8&gt;0,
(LCC_Input_Risultati!U79*(LCC_Input_Risultati!U24*LCC_Input_Risultati!U107+LCC_Input_Risultati!U25*LCC_Input_Risultati!U108+LCC_Input_Risultati!U26*LCC_Input_Risultati!U109)+LCC_Input_Risultati!U83*(LCC_Input_Risultati!U29*LCC_Input_Risultati!U111+LCC_Input_Risultati!U30*LCC_Input_Risultati!U112+LCC_Input_Risultati!U31*LCC_Input_Risultati!U113)+LCC_Input_Risultati!U87*(LCC_Input_Risultati!U34*LCC_Input_Risultati!U115+LCC_Input_Risultati!U35+LCC_Input_Risultati!U116+LCC_Input_Risultati!U36*LCC_Input_Risultati!U117)+LCC_Input_Risultati!U91*(LCC_Input_Risultati!U39*LCC_Input_Risultati!U119+LCC_Input_Risultati!U40*LCC_Input_Risultati!U120+LCC_Input_Risultati!U41*LCC_Input_Risultati!U121)+LCC_Input_Risultati!U95*(LCC_Input_Risultati!U44*LCC_Input_Risultati!U123+LCC_Input_Risultati!U45*LCC_Input_Risultati!U124+LCC_Input_Risultati!U46*LCC_Input_Risultati!U125))*LCC_Input_Risultati!U8*1/1000,(LCC_Input_Risultati!U79*(LCC_Input_Risultati!U24*LCC_Input_Risultati!U107+LCC_Input_Risultati!U25*LCC_Input_Risultati!U108+LCC_Input_Risultati!U26*LCC_Input_Risultati!U109)+LCC_Input_Risultati!U83*(LCC_Input_Risultati!U29*LCC_Input_Risultati!U111+LCC_Input_Risultati!U30*LCC_Input_Risultati!U112+LCC_Input_Risultati!U31*LCC_Input_Risultati!U113)+LCC_Input_Risultati!U87*(LCC_Input_Risultati!U34*LCC_Input_Risultati!U115+LCC_Input_Risultati!U35+LCC_Input_Risultati!U116+LCC_Input_Risultati!U36*LCC_Input_Risultati!U117)+LCC_Input_Risultati!U91*(LCC_Input_Risultati!U39*LCC_Input_Risultati!U119+LCC_Input_Risultati!U40*LCC_Input_Risultati!U120+LCC_Input_Risultati!U41*LCC_Input_Risultati!U121)+LCC_Input_Risultati!U95*(LCC_Input_Risultati!U44*LCC_Input_Risultati!U123+LCC_Input_Risultati!U45*LCC_Input_Risultati!U124+LCC_Input_Risultati!U46*LCC_Input_Risultati!U125))*LCC_Input_Risultati!U75*1/1000))</f>
        <v>0</v>
      </c>
      <c r="V12" s="94"/>
      <c r="W12" s="94">
        <f>IF(LCC_Input_Risultati!W20=' Dati di riferimento'!$H$13,LCC_Input_Risultati!W105*LCC_Input_Risultati!W21,
IF(LCC_Input_Risultati!W8&gt;0,
(LCC_Input_Risultati!W79*(LCC_Input_Risultati!W24*LCC_Input_Risultati!W107+LCC_Input_Risultati!W25*LCC_Input_Risultati!W108+LCC_Input_Risultati!W26*LCC_Input_Risultati!W109)+LCC_Input_Risultati!W83*(LCC_Input_Risultati!W29*LCC_Input_Risultati!W111+LCC_Input_Risultati!W30*LCC_Input_Risultati!W112+LCC_Input_Risultati!W31*LCC_Input_Risultati!W113)+LCC_Input_Risultati!W87*(LCC_Input_Risultati!W34*LCC_Input_Risultati!W115+LCC_Input_Risultati!W35+LCC_Input_Risultati!W116+LCC_Input_Risultati!W36*LCC_Input_Risultati!W117)+LCC_Input_Risultati!W91*(LCC_Input_Risultati!W39*LCC_Input_Risultati!W119+LCC_Input_Risultati!W40*LCC_Input_Risultati!W120+LCC_Input_Risultati!W41*LCC_Input_Risultati!W121)+LCC_Input_Risultati!W95*(LCC_Input_Risultati!W44*LCC_Input_Risultati!W123+LCC_Input_Risultati!W45*LCC_Input_Risultati!W124+LCC_Input_Risultati!W46*LCC_Input_Risultati!W125))*LCC_Input_Risultati!W8*1/1000,(LCC_Input_Risultati!W79*(LCC_Input_Risultati!W24*LCC_Input_Risultati!W107+LCC_Input_Risultati!W25*LCC_Input_Risultati!W108+LCC_Input_Risultati!W26*LCC_Input_Risultati!W109)+LCC_Input_Risultati!W83*(LCC_Input_Risultati!W29*LCC_Input_Risultati!W111+LCC_Input_Risultati!W30*LCC_Input_Risultati!W112+LCC_Input_Risultati!W31*LCC_Input_Risultati!W113)+LCC_Input_Risultati!W87*(LCC_Input_Risultati!W34*LCC_Input_Risultati!W115+LCC_Input_Risultati!W35+LCC_Input_Risultati!W116+LCC_Input_Risultati!W36*LCC_Input_Risultati!W117)+LCC_Input_Risultati!W91*(LCC_Input_Risultati!W39*LCC_Input_Risultati!W119+LCC_Input_Risultati!W40*LCC_Input_Risultati!W120+LCC_Input_Risultati!W41*LCC_Input_Risultati!W121)+LCC_Input_Risultati!W95*(LCC_Input_Risultati!W44*LCC_Input_Risultati!W123+LCC_Input_Risultati!W45*LCC_Input_Risultati!W124+LCC_Input_Risultati!W46*LCC_Input_Risultati!W125))*LCC_Input_Risultati!W75*1/1000))</f>
        <v>0</v>
      </c>
    </row>
    <row r="13" spans="1:1024" ht="30" customHeight="1" x14ac:dyDescent="0.2">
      <c r="A13" s="213"/>
      <c r="C13" s="235" t="s">
        <v>329</v>
      </c>
      <c r="D13" s="91" t="str">
        <f>LCC_Input_Risultati!E$12&amp;"/anno"</f>
        <v>/anno</v>
      </c>
      <c r="E13" s="94">
        <f>E12*LCC_Input_Risultati!E17</f>
        <v>0</v>
      </c>
      <c r="F13" s="94"/>
      <c r="G13" s="94">
        <f>G12*LCC_Input_Risultati!G17</f>
        <v>0</v>
      </c>
      <c r="H13" s="94"/>
      <c r="I13" s="94">
        <f>I12*LCC_Input_Risultati!I17</f>
        <v>0</v>
      </c>
      <c r="J13" s="94"/>
      <c r="K13" s="94">
        <f>K12*LCC_Input_Risultati!K17</f>
        <v>0</v>
      </c>
      <c r="L13" s="94"/>
      <c r="M13" s="94">
        <f>M12*LCC_Input_Risultati!M17</f>
        <v>0</v>
      </c>
      <c r="N13" s="94"/>
      <c r="O13" s="94">
        <f>O12*LCC_Input_Risultati!O17</f>
        <v>0</v>
      </c>
      <c r="P13" s="94"/>
      <c r="Q13" s="94">
        <f>Q12*LCC_Input_Risultati!Q17</f>
        <v>0</v>
      </c>
      <c r="R13" s="94"/>
      <c r="S13" s="94">
        <f>S12*LCC_Input_Risultati!S17</f>
        <v>0</v>
      </c>
      <c r="T13" s="94"/>
      <c r="U13" s="94">
        <f>U12*LCC_Input_Risultati!U17</f>
        <v>0</v>
      </c>
      <c r="V13" s="94"/>
      <c r="W13" s="94">
        <f>W12*LCC_Input_Risultati!W17</f>
        <v>0</v>
      </c>
    </row>
    <row r="14" spans="1:1024" s="88" customFormat="1" ht="30" customHeight="1" x14ac:dyDescent="0.2">
      <c r="A14" s="213"/>
      <c r="C14" s="236" t="s">
        <v>330</v>
      </c>
      <c r="D14" s="91" t="str">
        <f>LCC_Input_Risultati!E$12</f>
        <v/>
      </c>
      <c r="E14" s="94">
        <f>E13*$E$6</f>
        <v>0</v>
      </c>
      <c r="F14" s="94"/>
      <c r="G14" s="94">
        <f>G13*$E$6</f>
        <v>0</v>
      </c>
      <c r="H14" s="94"/>
      <c r="I14" s="94">
        <f>I13*$E$6</f>
        <v>0</v>
      </c>
      <c r="J14" s="94"/>
      <c r="K14" s="94">
        <f>K13*$E$6</f>
        <v>0</v>
      </c>
      <c r="L14" s="94"/>
      <c r="M14" s="94">
        <f>M13*$E$6</f>
        <v>0</v>
      </c>
      <c r="N14" s="94"/>
      <c r="O14" s="94">
        <f>O13*$E$6</f>
        <v>0</v>
      </c>
      <c r="P14" s="94"/>
      <c r="Q14" s="94">
        <f>Q13*$E$6</f>
        <v>0</v>
      </c>
      <c r="R14" s="94"/>
      <c r="S14" s="94">
        <f>S13*$E$6</f>
        <v>0</v>
      </c>
      <c r="T14" s="94"/>
      <c r="U14" s="94">
        <f>U13*$E$6</f>
        <v>0</v>
      </c>
      <c r="V14" s="94"/>
      <c r="W14" s="94">
        <f>W13*$E$6</f>
        <v>0</v>
      </c>
    </row>
    <row r="15" spans="1:1024" s="88" customFormat="1" x14ac:dyDescent="0.2">
      <c r="A15" s="213"/>
      <c r="C15" s="133"/>
      <c r="D15" s="91"/>
      <c r="E15" s="91"/>
      <c r="F15" s="91"/>
      <c r="G15" s="91"/>
      <c r="H15" s="91"/>
      <c r="I15" s="91"/>
      <c r="J15" s="91"/>
      <c r="K15" s="91"/>
      <c r="L15" s="91"/>
      <c r="M15" s="91"/>
      <c r="N15" s="91"/>
      <c r="O15" s="91"/>
      <c r="P15" s="91"/>
      <c r="Q15" s="91"/>
      <c r="R15" s="91"/>
      <c r="S15" s="91"/>
      <c r="T15" s="91"/>
      <c r="U15" s="91"/>
      <c r="V15" s="91"/>
      <c r="W15" s="91"/>
    </row>
    <row r="17" spans="1:23" s="88" customFormat="1" ht="19.5" x14ac:dyDescent="0.2">
      <c r="A17" s="212"/>
      <c r="C17" s="95" t="s">
        <v>331</v>
      </c>
      <c r="D17" s="95"/>
      <c r="E17" s="96"/>
      <c r="F17" s="96"/>
      <c r="G17" s="96"/>
      <c r="H17" s="96"/>
      <c r="I17" s="96"/>
      <c r="J17" s="96"/>
      <c r="K17" s="96"/>
      <c r="L17" s="96"/>
      <c r="M17" s="96"/>
      <c r="N17" s="96"/>
      <c r="O17" s="96"/>
      <c r="P17" s="96"/>
      <c r="Q17" s="96"/>
      <c r="R17" s="96"/>
      <c r="S17" s="96"/>
      <c r="T17" s="96"/>
      <c r="U17" s="96"/>
      <c r="V17" s="96"/>
      <c r="W17" s="96"/>
    </row>
    <row r="18" spans="1:23" s="88" customFormat="1" ht="15" x14ac:dyDescent="0.2">
      <c r="A18" s="212"/>
      <c r="C18" s="96"/>
      <c r="D18" s="96"/>
      <c r="E18" s="96"/>
      <c r="F18" s="96"/>
      <c r="G18" s="96"/>
      <c r="H18" s="96"/>
      <c r="I18" s="96"/>
      <c r="J18" s="96"/>
      <c r="K18" s="96"/>
      <c r="L18" s="96"/>
      <c r="M18" s="96"/>
      <c r="N18" s="96"/>
      <c r="O18" s="96"/>
      <c r="P18" s="96"/>
      <c r="Q18" s="96"/>
      <c r="R18" s="96"/>
      <c r="S18" s="96"/>
      <c r="T18" s="96"/>
      <c r="U18" s="96"/>
      <c r="V18" s="96"/>
      <c r="W18" s="96"/>
    </row>
    <row r="19" spans="1:23" s="97" customFormat="1" ht="15" x14ac:dyDescent="0.2">
      <c r="A19" s="214"/>
      <c r="C19" s="98"/>
      <c r="D19" s="98"/>
      <c r="E19" s="99">
        <f>LCC_Input_Risultati!E$7</f>
        <v>0</v>
      </c>
      <c r="F19" s="99"/>
      <c r="G19" s="99">
        <f>LCC_Input_Risultati!G$7</f>
        <v>0</v>
      </c>
      <c r="H19" s="99"/>
      <c r="I19" s="99">
        <f>LCC_Input_Risultati!I$7</f>
        <v>0</v>
      </c>
      <c r="J19" s="99"/>
      <c r="K19" s="99">
        <f>LCC_Input_Risultati!K$7</f>
        <v>0</v>
      </c>
      <c r="L19" s="99"/>
      <c r="M19" s="99">
        <f>LCC_Input_Risultati!M$7</f>
        <v>0</v>
      </c>
      <c r="N19" s="99"/>
      <c r="O19" s="99">
        <f>LCC_Input_Risultati!O$7</f>
        <v>0</v>
      </c>
      <c r="P19" s="99"/>
      <c r="Q19" s="99">
        <f>LCC_Input_Risultati!Q$7</f>
        <v>0</v>
      </c>
      <c r="R19" s="99"/>
      <c r="S19" s="99">
        <f>LCC_Input_Risultati!S$7</f>
        <v>0</v>
      </c>
      <c r="T19" s="99"/>
      <c r="U19" s="99">
        <f>LCC_Input_Risultati!U$7</f>
        <v>0</v>
      </c>
      <c r="V19" s="99"/>
      <c r="W19" s="99">
        <f>LCC_Input_Risultati!W$7</f>
        <v>0</v>
      </c>
    </row>
    <row r="20" spans="1:23" s="88" customFormat="1" ht="30" customHeight="1" x14ac:dyDescent="0.2">
      <c r="A20" s="212"/>
      <c r="C20" s="237" t="s">
        <v>332</v>
      </c>
      <c r="D20" s="100" t="str">
        <f>LCC_Input_Risultati!E$12&amp;"/anno.palo"</f>
        <v>/anno.palo</v>
      </c>
      <c r="E20" s="101">
        <f>IF(LCC_Input_Risultati!E49=' Dati di riferimento'!$H$20,IF(LCC_Input_Risultati!E79&gt;0,((LCC_Input_Risultati!E52+LCC_Input_Risultati!E132)*LCC_Input_Risultati!E79*(SUM(LCC_Input_Risultati!E24:E26))/LCC_Input_Risultati!E131),0)+IF(LCC_Input_Risultati!E83&gt;0,((LCC_Input_Risultati!E52+LCC_Input_Risultati!E140)*LCC_Input_Risultati!E83*(SUM(LCC_Input_Risultati!E29:E31))/LCC_Input_Risultati!E139),0)+IF(LCC_Input_Risultati!E87&gt;0,((LCC_Input_Risultati!E52+LCC_Input_Risultati!E148)*LCC_Input_Risultati!E87*(SUM(LCC_Input_Risultati!E34:E36))/LCC_Input_Risultati!E147),0)+IF(LCC_Input_Risultati!E91&gt;0,((LCC_Input_Risultati!E52+LCC_Input_Risultati!E156)*LCC_Input_Risultati!E91*(SUM(LCC_Input_Risultati!E39:E41))/LCC_Input_Risultati!E155),0)+IF(LCC_Input_Risultati!E95&gt;0,((LCC_Input_Risultati!E52+LCC_Input_Risultati!E164)*LCC_Input_Risultati!E95*(SUM(LCC_Input_Risultati!E44:E46))/LCC_Input_Risultati!E163),0),IF(LCC_Input_Risultati!E79&gt;0,((LCC_Input_Risultati!E133+LCC_Input_Risultati!E132)*LCC_Input_Risultati!E79*(SUM(LCC_Input_Risultati!E24:E26))/LCC_Input_Risultati!E131),0)+IF(LCC_Input_Risultati!E83&gt;0,((LCC_Input_Risultati!E141+LCC_Input_Risultati!E140)*LCC_Input_Risultati!E83*(SUM(LCC_Input_Risultati!E29:E31))/LCC_Input_Risultati!E139),0)+IF(LCC_Input_Risultati!E87&gt;0,((LCC_Input_Risultati!E149+LCC_Input_Risultati!E148)*LCC_Input_Risultati!E87*(SUM(LCC_Input_Risultati!E34:E36))/LCC_Input_Risultati!E147),0)+IF(LCC_Input_Risultati!E91&gt;0,((LCC_Input_Risultati!E157+LCC_Input_Risultati!E156)*LCC_Input_Risultati!E91*(SUM(LCC_Input_Risultati!E39:E41))/LCC_Input_Risultati!E155),0)+IF(LCC_Input_Risultati!E95&gt;0,((LCC_Input_Risultati!E165+LCC_Input_Risultati!E164)*LCC_Input_Risultati!E95*(SUM(LCC_Input_Risultati!E44:E46))/LCC_Input_Risultati!E163),0))</f>
        <v>0</v>
      </c>
      <c r="F20" s="101"/>
      <c r="G20" s="101">
        <f>IF(LCC_Input_Risultati!G49=' Dati di riferimento'!$H$20,IF(LCC_Input_Risultati!G79&gt;0,((LCC_Input_Risultati!G52+LCC_Input_Risultati!G132)*LCC_Input_Risultati!G79*(SUM(LCC_Input_Risultati!G24:G26))/LCC_Input_Risultati!G131),0)+IF(LCC_Input_Risultati!G83&gt;0,((LCC_Input_Risultati!G52+LCC_Input_Risultati!G140)*LCC_Input_Risultati!G83*(SUM(LCC_Input_Risultati!G29:G31))/LCC_Input_Risultati!G139),0)+IF(LCC_Input_Risultati!G87&gt;0,((LCC_Input_Risultati!G52+LCC_Input_Risultati!G148)*LCC_Input_Risultati!G87*(SUM(LCC_Input_Risultati!G34:G36))/LCC_Input_Risultati!G147),0)+IF(LCC_Input_Risultati!G91&gt;0,((LCC_Input_Risultati!G52+LCC_Input_Risultati!G156)*LCC_Input_Risultati!G91*(SUM(LCC_Input_Risultati!G39:G41))/LCC_Input_Risultati!G155),0)+IF(LCC_Input_Risultati!G95&gt;0,((LCC_Input_Risultati!G52+LCC_Input_Risultati!G164)*LCC_Input_Risultati!G95*(SUM(LCC_Input_Risultati!G44:G46))/LCC_Input_Risultati!G163),0),IF(LCC_Input_Risultati!G79&gt;0,((LCC_Input_Risultati!G133+LCC_Input_Risultati!G132)*LCC_Input_Risultati!G79*(SUM(LCC_Input_Risultati!G24:G26))/LCC_Input_Risultati!G131),0)+IF(LCC_Input_Risultati!G83&gt;0,((LCC_Input_Risultati!G141+LCC_Input_Risultati!G140)*LCC_Input_Risultati!G83*(SUM(LCC_Input_Risultati!G29:G31))/LCC_Input_Risultati!G139),0)+IF(LCC_Input_Risultati!G87&gt;0,((LCC_Input_Risultati!G149+LCC_Input_Risultati!G148)*LCC_Input_Risultati!G87*(SUM(LCC_Input_Risultati!G34:G36))/LCC_Input_Risultati!G147),0)+IF(LCC_Input_Risultati!G91&gt;0,((LCC_Input_Risultati!G157+LCC_Input_Risultati!G156)*LCC_Input_Risultati!G91*(SUM(LCC_Input_Risultati!G39:G41))/LCC_Input_Risultati!G155),0)+IF(LCC_Input_Risultati!G95&gt;0,((LCC_Input_Risultati!G165+LCC_Input_Risultati!G164)*LCC_Input_Risultati!G95*(SUM(LCC_Input_Risultati!G44:G46))/LCC_Input_Risultati!G163),0))</f>
        <v>0</v>
      </c>
      <c r="H20" s="101"/>
      <c r="I20" s="101">
        <f>IF(LCC_Input_Risultati!I49=' Dati di riferimento'!$H$20,IF(LCC_Input_Risultati!I79&gt;0,((LCC_Input_Risultati!I52+LCC_Input_Risultati!I132)*LCC_Input_Risultati!I79*(SUM(LCC_Input_Risultati!I24:I26))/LCC_Input_Risultati!I131),0)+IF(LCC_Input_Risultati!I83&gt;0,((LCC_Input_Risultati!I52+LCC_Input_Risultati!I140)*LCC_Input_Risultati!I83*(SUM(LCC_Input_Risultati!I29:I31))/LCC_Input_Risultati!I139),0)+IF(LCC_Input_Risultati!I87&gt;0,((LCC_Input_Risultati!I52+LCC_Input_Risultati!I148)*LCC_Input_Risultati!I87*(SUM(LCC_Input_Risultati!I34:I36))/LCC_Input_Risultati!I147),0)+IF(LCC_Input_Risultati!I91&gt;0,((LCC_Input_Risultati!I52+LCC_Input_Risultati!I156)*LCC_Input_Risultati!I91*(SUM(LCC_Input_Risultati!I39:I41))/LCC_Input_Risultati!I155),0)+IF(LCC_Input_Risultati!I95&gt;0,((LCC_Input_Risultati!I52+LCC_Input_Risultati!I164)*LCC_Input_Risultati!I95*(SUM(LCC_Input_Risultati!I44:I46))/LCC_Input_Risultati!I163),0),IF(LCC_Input_Risultati!I79&gt;0,((LCC_Input_Risultati!I133+LCC_Input_Risultati!I132)*LCC_Input_Risultati!I79*(SUM(LCC_Input_Risultati!I24:I26))/LCC_Input_Risultati!I131),0)+IF(LCC_Input_Risultati!I83&gt;0,((LCC_Input_Risultati!I141+LCC_Input_Risultati!I140)*LCC_Input_Risultati!I83*(SUM(LCC_Input_Risultati!I29:I31))/LCC_Input_Risultati!I139),0)+IF(LCC_Input_Risultati!I87&gt;0,((LCC_Input_Risultati!I149+LCC_Input_Risultati!I148)*LCC_Input_Risultati!I87*(SUM(LCC_Input_Risultati!I34:I36))/LCC_Input_Risultati!I147),0)+IF(LCC_Input_Risultati!I91&gt;0,((LCC_Input_Risultati!I157+LCC_Input_Risultati!I156)*LCC_Input_Risultati!I91*(SUM(LCC_Input_Risultati!I39:I41))/LCC_Input_Risultati!I155),0)+IF(LCC_Input_Risultati!I95&gt;0,((LCC_Input_Risultati!I165+LCC_Input_Risultati!I164)*LCC_Input_Risultati!I95*(SUM(LCC_Input_Risultati!I44:I46))/LCC_Input_Risultati!I163),0))</f>
        <v>0</v>
      </c>
      <c r="J20" s="101"/>
      <c r="K20" s="101">
        <f>IF(LCC_Input_Risultati!K49=' Dati di riferimento'!$H$20,IF(LCC_Input_Risultati!K79&gt;0,((LCC_Input_Risultati!K52+LCC_Input_Risultati!K132)*LCC_Input_Risultati!K79*(SUM(LCC_Input_Risultati!K24:K26))/LCC_Input_Risultati!K131),0)+IF(LCC_Input_Risultati!K83&gt;0,((LCC_Input_Risultati!K52+LCC_Input_Risultati!K140)*LCC_Input_Risultati!K83*(SUM(LCC_Input_Risultati!K29:K31))/LCC_Input_Risultati!K139),0)+IF(LCC_Input_Risultati!K87&gt;0,((LCC_Input_Risultati!K52+LCC_Input_Risultati!K148)*LCC_Input_Risultati!K87*(SUM(LCC_Input_Risultati!K34:K36))/LCC_Input_Risultati!K147),0)+IF(LCC_Input_Risultati!K91&gt;0,((LCC_Input_Risultati!K52+LCC_Input_Risultati!K156)*LCC_Input_Risultati!K91*(SUM(LCC_Input_Risultati!K39:K41))/LCC_Input_Risultati!K155),0)+IF(LCC_Input_Risultati!K95&gt;0,((LCC_Input_Risultati!K52+LCC_Input_Risultati!K164)*LCC_Input_Risultati!K95*(SUM(LCC_Input_Risultati!K44:K46))/LCC_Input_Risultati!K163),0),IF(LCC_Input_Risultati!K79&gt;0,((LCC_Input_Risultati!K133+LCC_Input_Risultati!K132)*LCC_Input_Risultati!K79*(SUM(LCC_Input_Risultati!K24:K26))/LCC_Input_Risultati!K131),0)+IF(LCC_Input_Risultati!K83&gt;0,((LCC_Input_Risultati!K141+LCC_Input_Risultati!K140)*LCC_Input_Risultati!K83*(SUM(LCC_Input_Risultati!K29:K31))/LCC_Input_Risultati!K139),0)+IF(LCC_Input_Risultati!K87&gt;0,((LCC_Input_Risultati!K149+LCC_Input_Risultati!K148)*LCC_Input_Risultati!K87*(SUM(LCC_Input_Risultati!K34:K36))/LCC_Input_Risultati!K147),0)+IF(LCC_Input_Risultati!K91&gt;0,((LCC_Input_Risultati!K157+LCC_Input_Risultati!K156)*LCC_Input_Risultati!K91*(SUM(LCC_Input_Risultati!K39:K41))/LCC_Input_Risultati!K155),0)+IF(LCC_Input_Risultati!K95&gt;0,((LCC_Input_Risultati!K165+LCC_Input_Risultati!K164)*LCC_Input_Risultati!K95*(SUM(LCC_Input_Risultati!K44:K46))/LCC_Input_Risultati!K163),0))</f>
        <v>0</v>
      </c>
      <c r="L20" s="101"/>
      <c r="M20" s="101">
        <f>IF(LCC_Input_Risultati!M49=' Dati di riferimento'!$H$20,IF(LCC_Input_Risultati!M79&gt;0,((LCC_Input_Risultati!M52+LCC_Input_Risultati!M132)*LCC_Input_Risultati!M79*(SUM(LCC_Input_Risultati!M24:M26))/LCC_Input_Risultati!M131),0)+IF(LCC_Input_Risultati!M83&gt;0,((LCC_Input_Risultati!M52+LCC_Input_Risultati!M140)*LCC_Input_Risultati!M83*(SUM(LCC_Input_Risultati!M29:M31))/LCC_Input_Risultati!M139),0)+IF(LCC_Input_Risultati!M87&gt;0,((LCC_Input_Risultati!M52+LCC_Input_Risultati!M148)*LCC_Input_Risultati!M87*(SUM(LCC_Input_Risultati!M34:M36))/LCC_Input_Risultati!M147),0)+IF(LCC_Input_Risultati!M91&gt;0,((LCC_Input_Risultati!M52+LCC_Input_Risultati!M156)*LCC_Input_Risultati!M91*(SUM(LCC_Input_Risultati!M39:M41))/LCC_Input_Risultati!M155),0)+IF(LCC_Input_Risultati!M95&gt;0,((LCC_Input_Risultati!M52+LCC_Input_Risultati!M164)*LCC_Input_Risultati!M95*(SUM(LCC_Input_Risultati!M44:M46))/LCC_Input_Risultati!M163),0),IF(LCC_Input_Risultati!M79&gt;0,((LCC_Input_Risultati!M133+LCC_Input_Risultati!M132)*LCC_Input_Risultati!M79*(SUM(LCC_Input_Risultati!M24:M26))/LCC_Input_Risultati!M131),0)+IF(LCC_Input_Risultati!M83&gt;0,((LCC_Input_Risultati!M141+LCC_Input_Risultati!M140)*LCC_Input_Risultati!M83*(SUM(LCC_Input_Risultati!M29:M31))/LCC_Input_Risultati!M139),0)+IF(LCC_Input_Risultati!M87&gt;0,((LCC_Input_Risultati!M149+LCC_Input_Risultati!M148)*LCC_Input_Risultati!M87*(SUM(LCC_Input_Risultati!M34:M36))/LCC_Input_Risultati!M147),0)+IF(LCC_Input_Risultati!M91&gt;0,((LCC_Input_Risultati!M157+LCC_Input_Risultati!M156)*LCC_Input_Risultati!M91*(SUM(LCC_Input_Risultati!M39:M41))/LCC_Input_Risultati!M155),0)+IF(LCC_Input_Risultati!M95&gt;0,((LCC_Input_Risultati!M165+LCC_Input_Risultati!M164)*LCC_Input_Risultati!M95*(SUM(LCC_Input_Risultati!M44:M46))/LCC_Input_Risultati!M163),0))</f>
        <v>0</v>
      </c>
      <c r="N20" s="101"/>
      <c r="O20" s="101">
        <f>IF(LCC_Input_Risultati!O49=' Dati di riferimento'!$H$20,IF(LCC_Input_Risultati!O79&gt;0,((LCC_Input_Risultati!O52+LCC_Input_Risultati!O132)*LCC_Input_Risultati!O79*(SUM(LCC_Input_Risultati!O24:O26))/LCC_Input_Risultati!O131),0)+IF(LCC_Input_Risultati!O83&gt;0,((LCC_Input_Risultati!O52+LCC_Input_Risultati!O140)*LCC_Input_Risultati!O83*(SUM(LCC_Input_Risultati!O29:O31))/LCC_Input_Risultati!O139),0)+IF(LCC_Input_Risultati!O87&gt;0,((LCC_Input_Risultati!O52+LCC_Input_Risultati!O148)*LCC_Input_Risultati!O87*(SUM(LCC_Input_Risultati!O34:O36))/LCC_Input_Risultati!O147),0)+IF(LCC_Input_Risultati!O91&gt;0,((LCC_Input_Risultati!O52+LCC_Input_Risultati!O156)*LCC_Input_Risultati!O91*(SUM(LCC_Input_Risultati!O39:O41))/LCC_Input_Risultati!O155),0)+IF(LCC_Input_Risultati!O95&gt;0,((LCC_Input_Risultati!O52+LCC_Input_Risultati!O164)*LCC_Input_Risultati!O95*(SUM(LCC_Input_Risultati!O44:O46))/LCC_Input_Risultati!O163),0),IF(LCC_Input_Risultati!O79&gt;0,((LCC_Input_Risultati!O133+LCC_Input_Risultati!O132)*LCC_Input_Risultati!O79*(SUM(LCC_Input_Risultati!O24:O26))/LCC_Input_Risultati!O131),0)+IF(LCC_Input_Risultati!O83&gt;0,((LCC_Input_Risultati!O141+LCC_Input_Risultati!O140)*LCC_Input_Risultati!O83*(SUM(LCC_Input_Risultati!O29:O31))/LCC_Input_Risultati!O139),0)+IF(LCC_Input_Risultati!O87&gt;0,((LCC_Input_Risultati!O149+LCC_Input_Risultati!O148)*LCC_Input_Risultati!O87*(SUM(LCC_Input_Risultati!O34:O36))/LCC_Input_Risultati!O147),0)+IF(LCC_Input_Risultati!O91&gt;0,((LCC_Input_Risultati!O157+LCC_Input_Risultati!O156)*LCC_Input_Risultati!O91*(SUM(LCC_Input_Risultati!O39:O41))/LCC_Input_Risultati!O155),0)+IF(LCC_Input_Risultati!O95&gt;0,((LCC_Input_Risultati!O165+LCC_Input_Risultati!O164)*LCC_Input_Risultati!O95*(SUM(LCC_Input_Risultati!O44:O46))/LCC_Input_Risultati!O163),0))</f>
        <v>0</v>
      </c>
      <c r="P20" s="101"/>
      <c r="Q20" s="101">
        <f>IF(LCC_Input_Risultati!Q49=' Dati di riferimento'!$H$20,IF(LCC_Input_Risultati!Q79&gt;0,((LCC_Input_Risultati!Q52+LCC_Input_Risultati!Q132)*LCC_Input_Risultati!Q79*(SUM(LCC_Input_Risultati!Q24:Q26))/LCC_Input_Risultati!Q131),0)+IF(LCC_Input_Risultati!Q83&gt;0,((LCC_Input_Risultati!Q52+LCC_Input_Risultati!Q140)*LCC_Input_Risultati!Q83*(SUM(LCC_Input_Risultati!Q29:Q31))/LCC_Input_Risultati!Q139),0)+IF(LCC_Input_Risultati!Q87&gt;0,((LCC_Input_Risultati!Q52+LCC_Input_Risultati!Q148)*LCC_Input_Risultati!Q87*(SUM(LCC_Input_Risultati!Q34:Q36))/LCC_Input_Risultati!Q147),0)+IF(LCC_Input_Risultati!Q91&gt;0,((LCC_Input_Risultati!Q52+LCC_Input_Risultati!Q156)*LCC_Input_Risultati!Q91*(SUM(LCC_Input_Risultati!Q39:Q41))/LCC_Input_Risultati!Q155),0)+IF(LCC_Input_Risultati!Q95&gt;0,((LCC_Input_Risultati!Q52+LCC_Input_Risultati!Q164)*LCC_Input_Risultati!Q95*(SUM(LCC_Input_Risultati!Q44:Q46))/LCC_Input_Risultati!Q163),0),IF(LCC_Input_Risultati!Q79&gt;0,((LCC_Input_Risultati!Q133+LCC_Input_Risultati!Q132)*LCC_Input_Risultati!Q79*(SUM(LCC_Input_Risultati!Q24:Q26))/LCC_Input_Risultati!Q131),0)+IF(LCC_Input_Risultati!Q83&gt;0,((LCC_Input_Risultati!Q141+LCC_Input_Risultati!Q140)*LCC_Input_Risultati!Q83*(SUM(LCC_Input_Risultati!Q29:Q31))/LCC_Input_Risultati!Q139),0)+IF(LCC_Input_Risultati!Q87&gt;0,((LCC_Input_Risultati!Q149+LCC_Input_Risultati!Q148)*LCC_Input_Risultati!Q87*(SUM(LCC_Input_Risultati!Q34:Q36))/LCC_Input_Risultati!Q147),0)+IF(LCC_Input_Risultati!Q91&gt;0,((LCC_Input_Risultati!Q157+LCC_Input_Risultati!Q156)*LCC_Input_Risultati!Q91*(SUM(LCC_Input_Risultati!Q39:Q41))/LCC_Input_Risultati!Q155),0)+IF(LCC_Input_Risultati!Q95&gt;0,((LCC_Input_Risultati!Q165+LCC_Input_Risultati!Q164)*LCC_Input_Risultati!Q95*(SUM(LCC_Input_Risultati!Q44:Q46))/LCC_Input_Risultati!Q163),0))</f>
        <v>0</v>
      </c>
      <c r="R20" s="101"/>
      <c r="S20" s="101">
        <f>IF(LCC_Input_Risultati!S49=' Dati di riferimento'!$H$20,IF(LCC_Input_Risultati!S79&gt;0,((LCC_Input_Risultati!S52+LCC_Input_Risultati!S132)*LCC_Input_Risultati!S79*(SUM(LCC_Input_Risultati!S24:S26))/LCC_Input_Risultati!S131),0)+IF(LCC_Input_Risultati!S83&gt;0,((LCC_Input_Risultati!S52+LCC_Input_Risultati!S140)*LCC_Input_Risultati!S83*(SUM(LCC_Input_Risultati!S29:S31))/LCC_Input_Risultati!S139),0)+IF(LCC_Input_Risultati!S87&gt;0,((LCC_Input_Risultati!S52+LCC_Input_Risultati!S148)*LCC_Input_Risultati!S87*(SUM(LCC_Input_Risultati!S34:S36))/LCC_Input_Risultati!S147),0)+IF(LCC_Input_Risultati!S91&gt;0,((LCC_Input_Risultati!S52+LCC_Input_Risultati!S156)*LCC_Input_Risultati!S91*(SUM(LCC_Input_Risultati!S39:S41))/LCC_Input_Risultati!S155),0)+IF(LCC_Input_Risultati!S95&gt;0,((LCC_Input_Risultati!S52+LCC_Input_Risultati!S164)*LCC_Input_Risultati!S95*(SUM(LCC_Input_Risultati!S44:S46))/LCC_Input_Risultati!S163),0),IF(LCC_Input_Risultati!S79&gt;0,((LCC_Input_Risultati!S133+LCC_Input_Risultati!S132)*LCC_Input_Risultati!S79*(SUM(LCC_Input_Risultati!S24:S26))/LCC_Input_Risultati!S131),0)+IF(LCC_Input_Risultati!S83&gt;0,((LCC_Input_Risultati!S141+LCC_Input_Risultati!S140)*LCC_Input_Risultati!S83*(SUM(LCC_Input_Risultati!S29:S31))/LCC_Input_Risultati!S139),0)+IF(LCC_Input_Risultati!S87&gt;0,((LCC_Input_Risultati!S149+LCC_Input_Risultati!S148)*LCC_Input_Risultati!S87*(SUM(LCC_Input_Risultati!S34:S36))/LCC_Input_Risultati!S147),0)+IF(LCC_Input_Risultati!S91&gt;0,((LCC_Input_Risultati!S157+LCC_Input_Risultati!S156)*LCC_Input_Risultati!S91*(SUM(LCC_Input_Risultati!S39:S41))/LCC_Input_Risultati!S155),0)+IF(LCC_Input_Risultati!S95&gt;0,((LCC_Input_Risultati!S165+LCC_Input_Risultati!S164)*LCC_Input_Risultati!S95*(SUM(LCC_Input_Risultati!S44:S46))/LCC_Input_Risultati!S163),0))</f>
        <v>0</v>
      </c>
      <c r="T20" s="101"/>
      <c r="U20" s="101">
        <f>IF(LCC_Input_Risultati!U49=' Dati di riferimento'!$H$20,IF(LCC_Input_Risultati!U79&gt;0,((LCC_Input_Risultati!U52+LCC_Input_Risultati!U132)*LCC_Input_Risultati!U79*(SUM(LCC_Input_Risultati!U24:U26))/LCC_Input_Risultati!U131),0)+IF(LCC_Input_Risultati!U83&gt;0,((LCC_Input_Risultati!U52+LCC_Input_Risultati!U140)*LCC_Input_Risultati!U83*(SUM(LCC_Input_Risultati!U29:U31))/LCC_Input_Risultati!U139),0)+IF(LCC_Input_Risultati!U87&gt;0,((LCC_Input_Risultati!U52+LCC_Input_Risultati!U148)*LCC_Input_Risultati!U87*(SUM(LCC_Input_Risultati!U34:U36))/LCC_Input_Risultati!U147),0)+IF(LCC_Input_Risultati!U91&gt;0,((LCC_Input_Risultati!U52+LCC_Input_Risultati!U156)*LCC_Input_Risultati!U91*(SUM(LCC_Input_Risultati!U39:U41))/LCC_Input_Risultati!U155),0)+IF(LCC_Input_Risultati!U95&gt;0,((LCC_Input_Risultati!U52+LCC_Input_Risultati!U164)*LCC_Input_Risultati!U95*(SUM(LCC_Input_Risultati!U44:U46))/LCC_Input_Risultati!U163),0),IF(LCC_Input_Risultati!U79&gt;0,((LCC_Input_Risultati!U133+LCC_Input_Risultati!U132)*LCC_Input_Risultati!U79*(SUM(LCC_Input_Risultati!U24:U26))/LCC_Input_Risultati!U131),0)+IF(LCC_Input_Risultati!U83&gt;0,((LCC_Input_Risultati!U141+LCC_Input_Risultati!U140)*LCC_Input_Risultati!U83*(SUM(LCC_Input_Risultati!U29:U31))/LCC_Input_Risultati!U139),0)+IF(LCC_Input_Risultati!U87&gt;0,((LCC_Input_Risultati!U149+LCC_Input_Risultati!U148)*LCC_Input_Risultati!U87*(SUM(LCC_Input_Risultati!U34:U36))/LCC_Input_Risultati!U147),0)+IF(LCC_Input_Risultati!U91&gt;0,((LCC_Input_Risultati!U157+LCC_Input_Risultati!U156)*LCC_Input_Risultati!U91*(SUM(LCC_Input_Risultati!U39:U41))/LCC_Input_Risultati!U155),0)+IF(LCC_Input_Risultati!U95&gt;0,((LCC_Input_Risultati!U165+LCC_Input_Risultati!U164)*LCC_Input_Risultati!U95*(SUM(LCC_Input_Risultati!U44:U46))/LCC_Input_Risultati!U163),0))</f>
        <v>0</v>
      </c>
      <c r="V20" s="101"/>
      <c r="W20" s="101">
        <f>IF(LCC_Input_Risultati!W49=' Dati di riferimento'!$H$20,IF(LCC_Input_Risultati!W79&gt;0,((LCC_Input_Risultati!W52+LCC_Input_Risultati!W132)*LCC_Input_Risultati!W79*(SUM(LCC_Input_Risultati!W24:W26))/LCC_Input_Risultati!W131),0)+IF(LCC_Input_Risultati!W83&gt;0,((LCC_Input_Risultati!W52+LCC_Input_Risultati!W140)*LCC_Input_Risultati!W83*(SUM(LCC_Input_Risultati!W29:W31))/LCC_Input_Risultati!W139),0)+IF(LCC_Input_Risultati!W87&gt;0,((LCC_Input_Risultati!W52+LCC_Input_Risultati!W148)*LCC_Input_Risultati!W87*(SUM(LCC_Input_Risultati!W34:W36))/LCC_Input_Risultati!W147),0)+IF(LCC_Input_Risultati!W91&gt;0,((LCC_Input_Risultati!W52+LCC_Input_Risultati!W156)*LCC_Input_Risultati!W91*(SUM(LCC_Input_Risultati!W39:W41))/LCC_Input_Risultati!W155),0)+IF(LCC_Input_Risultati!W95&gt;0,((LCC_Input_Risultati!W52+LCC_Input_Risultati!W164)*LCC_Input_Risultati!W95*(SUM(LCC_Input_Risultati!W44:W46))/LCC_Input_Risultati!W163),0),IF(LCC_Input_Risultati!W79&gt;0,((LCC_Input_Risultati!W133+LCC_Input_Risultati!W132)*LCC_Input_Risultati!W79*(SUM(LCC_Input_Risultati!W24:W26))/LCC_Input_Risultati!W131),0)+IF(LCC_Input_Risultati!W83&gt;0,((LCC_Input_Risultati!W141+LCC_Input_Risultati!W140)*LCC_Input_Risultati!W83*(SUM(LCC_Input_Risultati!W29:W31))/LCC_Input_Risultati!W139),0)+IF(LCC_Input_Risultati!W87&gt;0,((LCC_Input_Risultati!W149+LCC_Input_Risultati!W148)*LCC_Input_Risultati!W87*(SUM(LCC_Input_Risultati!W34:W36))/LCC_Input_Risultati!W147),0)+IF(LCC_Input_Risultati!W91&gt;0,((LCC_Input_Risultati!W157+LCC_Input_Risultati!W156)*LCC_Input_Risultati!W91*(SUM(LCC_Input_Risultati!W39:W41))/LCC_Input_Risultati!W155),0)+IF(LCC_Input_Risultati!W95&gt;0,((LCC_Input_Risultati!W165+LCC_Input_Risultati!W164)*LCC_Input_Risultati!W95*(SUM(LCC_Input_Risultati!W44:W46))/LCC_Input_Risultati!W163),0))</f>
        <v>0</v>
      </c>
    </row>
    <row r="21" spans="1:23" s="88" customFormat="1" ht="30" customHeight="1" x14ac:dyDescent="0.2">
      <c r="A21" s="212"/>
      <c r="C21" s="238" t="s">
        <v>333</v>
      </c>
      <c r="D21" s="100" t="str">
        <f>LCC_Input_Risultati!E$12&amp;"/anno.palo"</f>
        <v>/anno.palo</v>
      </c>
      <c r="E21" s="101">
        <f>IF(LCC_Input_Risultati!E49=' Dati di riferimento'!$H$20,IF(LCC_Input_Risultati!E79&gt;0,((LCC_Input_Risultati!E53+LCC_Input_Risultati!E135)*LCC_Input_Risultati!E79*(SUM(LCC_Input_Risultati!E24:E26))/LCC_Input_Risultati!E134),0)+IF(LCC_Input_Risultati!E83&gt;0,((LCC_Input_Risultati!E53+LCC_Input_Risultati!E143)*LCC_Input_Risultati!E83*(SUM(LCC_Input_Risultati!E29:E31))/LCC_Input_Risultati!E142),0)+IF(LCC_Input_Risultati!E87&gt;0,((LCC_Input_Risultati!E53+LCC_Input_Risultati!E151)*LCC_Input_Risultati!E87*(SUM(LCC_Input_Risultati!E34:E36))/LCC_Input_Risultati!E150),0)+IF(LCC_Input_Risultati!E91&gt;0,((LCC_Input_Risultati!E53+LCC_Input_Risultati!E159)*LCC_Input_Risultati!E91*(SUM(LCC_Input_Risultati!E39:E41))/LCC_Input_Risultati!E158),0)+IF(LCC_Input_Risultati!E95&gt;0,((LCC_Input_Risultati!E53+LCC_Input_Risultati!E167)*LCC_Input_Risultati!E95*(SUM(LCC_Input_Risultati!E44:E46))/LCC_Input_Risultati!E166),0),IF(LCC_Input_Risultati!E79&gt;0,((LCC_Input_Risultati!E136+LCC_Input_Risultati!E135)*LCC_Input_Risultati!E79*(SUM(LCC_Input_Risultati!E24:E26))/LCC_Input_Risultati!E134),0)+IF(LCC_Input_Risultati!E83&gt;0,((LCC_Input_Risultati!E144+LCC_Input_Risultati!E143)*LCC_Input_Risultati!E83*(SUM(LCC_Input_Risultati!E29:E31))/LCC_Input_Risultati!E142),0)+IF(LCC_Input_Risultati!E87&gt;0,((LCC_Input_Risultati!E152+LCC_Input_Risultati!E151)*LCC_Input_Risultati!E87*(SUM(LCC_Input_Risultati!E34:E36))/LCC_Input_Risultati!E150),0)+IF(LCC_Input_Risultati!E91&gt;0,((LCC_Input_Risultati!E160+LCC_Input_Risultati!E159)*LCC_Input_Risultati!E91*(SUM(LCC_Input_Risultati!E39:E41))/LCC_Input_Risultati!E158),0)+IF(LCC_Input_Risultati!E95&gt;0,((LCC_Input_Risultati!E168+LCC_Input_Risultati!E167)*LCC_Input_Risultati!E95*(SUM(LCC_Input_Risultati!E44:E46))/LCC_Input_Risultati!E166),0))</f>
        <v>0</v>
      </c>
      <c r="F21" s="101"/>
      <c r="G21" s="101">
        <f>IF(LCC_Input_Risultati!G49=' Dati di riferimento'!$H$20,IF(LCC_Input_Risultati!G79&gt;0,((LCC_Input_Risultati!G53+LCC_Input_Risultati!G135)*LCC_Input_Risultati!G79*(SUM(LCC_Input_Risultati!G24:G26))/LCC_Input_Risultati!G134),0)+IF(LCC_Input_Risultati!G83&gt;0,((LCC_Input_Risultati!G53+LCC_Input_Risultati!G143)*LCC_Input_Risultati!G83*(SUM(LCC_Input_Risultati!G29:G31))/LCC_Input_Risultati!G142),0)+IF(LCC_Input_Risultati!G87&gt;0,((LCC_Input_Risultati!G53+LCC_Input_Risultati!G151)*LCC_Input_Risultati!G87*(SUM(LCC_Input_Risultati!G34:G36))/LCC_Input_Risultati!G150),0)+IF(LCC_Input_Risultati!G91&gt;0,((LCC_Input_Risultati!G53+LCC_Input_Risultati!G159)*LCC_Input_Risultati!G91*(SUM(LCC_Input_Risultati!G39:G41))/LCC_Input_Risultati!G158),0)+IF(LCC_Input_Risultati!G95&gt;0,((LCC_Input_Risultati!G53+LCC_Input_Risultati!G167)*LCC_Input_Risultati!G95*(SUM(LCC_Input_Risultati!G44:G46))/LCC_Input_Risultati!G166),0),IF(LCC_Input_Risultati!G79&gt;0,((LCC_Input_Risultati!G136+LCC_Input_Risultati!G135)*LCC_Input_Risultati!G79*(SUM(LCC_Input_Risultati!G24:G26))/LCC_Input_Risultati!G134),0)+IF(LCC_Input_Risultati!G83&gt;0,((LCC_Input_Risultati!G144+LCC_Input_Risultati!G143)*LCC_Input_Risultati!G83*(SUM(LCC_Input_Risultati!G29:G31))/LCC_Input_Risultati!G142),0)+IF(LCC_Input_Risultati!G87&gt;0,((LCC_Input_Risultati!G152+LCC_Input_Risultati!G151)*LCC_Input_Risultati!G87*(SUM(LCC_Input_Risultati!G34:G36))/LCC_Input_Risultati!G150),0)+IF(LCC_Input_Risultati!G91&gt;0,((LCC_Input_Risultati!G160+LCC_Input_Risultati!G159)*LCC_Input_Risultati!G91*(SUM(LCC_Input_Risultati!G39:G41))/LCC_Input_Risultati!G158),0)+IF(LCC_Input_Risultati!G95&gt;0,((LCC_Input_Risultati!G168+LCC_Input_Risultati!G167)*LCC_Input_Risultati!G95*(SUM(LCC_Input_Risultati!G44:G46))/LCC_Input_Risultati!G166),0))</f>
        <v>0</v>
      </c>
      <c r="H21" s="101"/>
      <c r="I21" s="101">
        <f>IF(LCC_Input_Risultati!I49=' Dati di riferimento'!$H$20,IF(LCC_Input_Risultati!I79&gt;0,((LCC_Input_Risultati!I53+LCC_Input_Risultati!I135)*LCC_Input_Risultati!I79*(SUM(LCC_Input_Risultati!I24:I26))/LCC_Input_Risultati!I134),0)+IF(LCC_Input_Risultati!I83&gt;0,((LCC_Input_Risultati!I53+LCC_Input_Risultati!I143)*LCC_Input_Risultati!I83*(SUM(LCC_Input_Risultati!I29:I31))/LCC_Input_Risultati!I142),0)+IF(LCC_Input_Risultati!I87&gt;0,((LCC_Input_Risultati!I53+LCC_Input_Risultati!I151)*LCC_Input_Risultati!I87*(SUM(LCC_Input_Risultati!I34:I36))/LCC_Input_Risultati!I150),0)+IF(LCC_Input_Risultati!I91&gt;0,((LCC_Input_Risultati!I53+LCC_Input_Risultati!I159)*LCC_Input_Risultati!I91*(SUM(LCC_Input_Risultati!I39:I41))/LCC_Input_Risultati!I158),0)+IF(LCC_Input_Risultati!I95&gt;0,((LCC_Input_Risultati!I53+LCC_Input_Risultati!I167)*LCC_Input_Risultati!I95*(SUM(LCC_Input_Risultati!I44:I46))/LCC_Input_Risultati!I166),0),IF(LCC_Input_Risultati!I79&gt;0,((LCC_Input_Risultati!I136+LCC_Input_Risultati!I135)*LCC_Input_Risultati!I79*(SUM(LCC_Input_Risultati!I24:I26))/LCC_Input_Risultati!I134),0)+IF(LCC_Input_Risultati!I83&gt;0,((LCC_Input_Risultati!I144+LCC_Input_Risultati!I143)*LCC_Input_Risultati!I83*(SUM(LCC_Input_Risultati!I29:I31))/LCC_Input_Risultati!I142),0)+IF(LCC_Input_Risultati!I87&gt;0,((LCC_Input_Risultati!I152+LCC_Input_Risultati!I151)*LCC_Input_Risultati!I87*(SUM(LCC_Input_Risultati!I34:I36))/LCC_Input_Risultati!I150),0)+IF(LCC_Input_Risultati!I91&gt;0,((LCC_Input_Risultati!I160+LCC_Input_Risultati!I159)*LCC_Input_Risultati!I91*(SUM(LCC_Input_Risultati!I39:I41))/LCC_Input_Risultati!I158),0)+IF(LCC_Input_Risultati!I95&gt;0,((LCC_Input_Risultati!I168+LCC_Input_Risultati!I167)*LCC_Input_Risultati!I95*(SUM(LCC_Input_Risultati!I44:I46))/LCC_Input_Risultati!I166),0))</f>
        <v>0</v>
      </c>
      <c r="J21" s="101"/>
      <c r="K21" s="101">
        <f>IF(LCC_Input_Risultati!K49=' Dati di riferimento'!$H$20,IF(LCC_Input_Risultati!K79&gt;0,((LCC_Input_Risultati!K53+LCC_Input_Risultati!K135)*LCC_Input_Risultati!K79*(SUM(LCC_Input_Risultati!K24:K26))/LCC_Input_Risultati!K134),0)+IF(LCC_Input_Risultati!K83&gt;0,((LCC_Input_Risultati!K53+LCC_Input_Risultati!K143)*LCC_Input_Risultati!K83*(SUM(LCC_Input_Risultati!K29:K31))/LCC_Input_Risultati!K142),0)+IF(LCC_Input_Risultati!K87&gt;0,((LCC_Input_Risultati!K53+LCC_Input_Risultati!K151)*LCC_Input_Risultati!K87*(SUM(LCC_Input_Risultati!K34:K36))/LCC_Input_Risultati!K150),0)+IF(LCC_Input_Risultati!K91&gt;0,((LCC_Input_Risultati!K53+LCC_Input_Risultati!K159)*LCC_Input_Risultati!K91*(SUM(LCC_Input_Risultati!K39:K41))/LCC_Input_Risultati!K158),0)+IF(LCC_Input_Risultati!K95&gt;0,((LCC_Input_Risultati!K53+LCC_Input_Risultati!K167)*LCC_Input_Risultati!K95*(SUM(LCC_Input_Risultati!K44:K46))/LCC_Input_Risultati!K166),0),IF(LCC_Input_Risultati!K79&gt;0,((LCC_Input_Risultati!K136+LCC_Input_Risultati!K135)*LCC_Input_Risultati!K79*(SUM(LCC_Input_Risultati!K24:K26))/LCC_Input_Risultati!K134),0)+IF(LCC_Input_Risultati!K83&gt;0,((LCC_Input_Risultati!K144+LCC_Input_Risultati!K143)*LCC_Input_Risultati!K83*(SUM(LCC_Input_Risultati!K29:K31))/LCC_Input_Risultati!K142),0)+IF(LCC_Input_Risultati!K87&gt;0,((LCC_Input_Risultati!K152+LCC_Input_Risultati!K151)*LCC_Input_Risultati!K87*(SUM(LCC_Input_Risultati!K34:K36))/LCC_Input_Risultati!K150),0)+IF(LCC_Input_Risultati!K91&gt;0,((LCC_Input_Risultati!K160+LCC_Input_Risultati!K159)*LCC_Input_Risultati!K91*(SUM(LCC_Input_Risultati!K39:K41))/LCC_Input_Risultati!K158),0)+IF(LCC_Input_Risultati!K95&gt;0,((LCC_Input_Risultati!K168+LCC_Input_Risultati!K167)*LCC_Input_Risultati!K95*(SUM(LCC_Input_Risultati!K44:K46))/LCC_Input_Risultati!K166),0))</f>
        <v>0</v>
      </c>
      <c r="L21" s="101"/>
      <c r="M21" s="101">
        <f>IF(LCC_Input_Risultati!M49=' Dati di riferimento'!$H$20,IF(LCC_Input_Risultati!M79&gt;0,((LCC_Input_Risultati!M53+LCC_Input_Risultati!M135)*LCC_Input_Risultati!M79*(SUM(LCC_Input_Risultati!M24:M26))/LCC_Input_Risultati!M134),0)+IF(LCC_Input_Risultati!M83&gt;0,((LCC_Input_Risultati!M53+LCC_Input_Risultati!M143)*LCC_Input_Risultati!M83*(SUM(LCC_Input_Risultati!M29:M31))/LCC_Input_Risultati!M142),0)+IF(LCC_Input_Risultati!M87&gt;0,((LCC_Input_Risultati!M53+LCC_Input_Risultati!M151)*LCC_Input_Risultati!M87*(SUM(LCC_Input_Risultati!M34:M36))/LCC_Input_Risultati!M150),0)+IF(LCC_Input_Risultati!M91&gt;0,((LCC_Input_Risultati!M53+LCC_Input_Risultati!M159)*LCC_Input_Risultati!M91*(SUM(LCC_Input_Risultati!M39:M41))/LCC_Input_Risultati!M158),0)+IF(LCC_Input_Risultati!M95&gt;0,((LCC_Input_Risultati!M53+LCC_Input_Risultati!M167)*LCC_Input_Risultati!M95*(SUM(LCC_Input_Risultati!M44:M46))/LCC_Input_Risultati!M166),0),IF(LCC_Input_Risultati!M79&gt;0,((LCC_Input_Risultati!M136+LCC_Input_Risultati!M135)*LCC_Input_Risultati!M79*(SUM(LCC_Input_Risultati!M24:M26))/LCC_Input_Risultati!M134),0)+IF(LCC_Input_Risultati!M83&gt;0,((LCC_Input_Risultati!M144+LCC_Input_Risultati!M143)*LCC_Input_Risultati!M83*(SUM(LCC_Input_Risultati!M29:M31))/LCC_Input_Risultati!M142),0)+IF(LCC_Input_Risultati!M87&gt;0,((LCC_Input_Risultati!M152+LCC_Input_Risultati!M151)*LCC_Input_Risultati!M87*(SUM(LCC_Input_Risultati!M34:M36))/LCC_Input_Risultati!M150),0)+IF(LCC_Input_Risultati!M91&gt;0,((LCC_Input_Risultati!M160+LCC_Input_Risultati!M159)*LCC_Input_Risultati!M91*(SUM(LCC_Input_Risultati!M39:M41))/LCC_Input_Risultati!M158),0)+IF(LCC_Input_Risultati!M95&gt;0,((LCC_Input_Risultati!M168+LCC_Input_Risultati!M167)*LCC_Input_Risultati!M95*(SUM(LCC_Input_Risultati!M44:M46))/LCC_Input_Risultati!M166),0))</f>
        <v>0</v>
      </c>
      <c r="N21" s="101"/>
      <c r="O21" s="101">
        <f>IF(LCC_Input_Risultati!O49=' Dati di riferimento'!$H$20,IF(LCC_Input_Risultati!O79&gt;0,((LCC_Input_Risultati!O53+LCC_Input_Risultati!O135)*LCC_Input_Risultati!O79*(SUM(LCC_Input_Risultati!O24:O26))/LCC_Input_Risultati!O134),0)+IF(LCC_Input_Risultati!O83&gt;0,((LCC_Input_Risultati!O53+LCC_Input_Risultati!O143)*LCC_Input_Risultati!O83*(SUM(LCC_Input_Risultati!O29:O31))/LCC_Input_Risultati!O142),0)+IF(LCC_Input_Risultati!O87&gt;0,((LCC_Input_Risultati!O53+LCC_Input_Risultati!O151)*LCC_Input_Risultati!O87*(SUM(LCC_Input_Risultati!O34:O36))/LCC_Input_Risultati!O150),0)+IF(LCC_Input_Risultati!O91&gt;0,((LCC_Input_Risultati!O53+LCC_Input_Risultati!O159)*LCC_Input_Risultati!O91*(SUM(LCC_Input_Risultati!O39:O41))/LCC_Input_Risultati!O158),0)+IF(LCC_Input_Risultati!O95&gt;0,((LCC_Input_Risultati!O53+LCC_Input_Risultati!O167)*LCC_Input_Risultati!O95*(SUM(LCC_Input_Risultati!O44:O46))/LCC_Input_Risultati!O166),0),IF(LCC_Input_Risultati!O79&gt;0,((LCC_Input_Risultati!O136+LCC_Input_Risultati!O135)*LCC_Input_Risultati!O79*(SUM(LCC_Input_Risultati!O24:O26))/LCC_Input_Risultati!O134),0)+IF(LCC_Input_Risultati!O83&gt;0,((LCC_Input_Risultati!O144+LCC_Input_Risultati!O143)*LCC_Input_Risultati!O83*(SUM(LCC_Input_Risultati!O29:O31))/LCC_Input_Risultati!O142),0)+IF(LCC_Input_Risultati!O87&gt;0,((LCC_Input_Risultati!O152+LCC_Input_Risultati!O151)*LCC_Input_Risultati!O87*(SUM(LCC_Input_Risultati!O34:O36))/LCC_Input_Risultati!O150),0)+IF(LCC_Input_Risultati!O91&gt;0,((LCC_Input_Risultati!O160+LCC_Input_Risultati!O159)*LCC_Input_Risultati!O91*(SUM(LCC_Input_Risultati!O39:O41))/LCC_Input_Risultati!O158),0)+IF(LCC_Input_Risultati!O95&gt;0,((LCC_Input_Risultati!O168+LCC_Input_Risultati!O167)*LCC_Input_Risultati!O95*(SUM(LCC_Input_Risultati!O44:O46))/LCC_Input_Risultati!O166),0))</f>
        <v>0</v>
      </c>
      <c r="P21" s="101"/>
      <c r="Q21" s="101">
        <f>IF(LCC_Input_Risultati!Q49=' Dati di riferimento'!$H$20,IF(LCC_Input_Risultati!Q79&gt;0,((LCC_Input_Risultati!Q53+LCC_Input_Risultati!Q135)*LCC_Input_Risultati!Q79*(SUM(LCC_Input_Risultati!Q24:Q26))/LCC_Input_Risultati!Q134),0)+IF(LCC_Input_Risultati!Q83&gt;0,((LCC_Input_Risultati!Q53+LCC_Input_Risultati!Q143)*LCC_Input_Risultati!Q83*(SUM(LCC_Input_Risultati!Q29:Q31))/LCC_Input_Risultati!Q142),0)+IF(LCC_Input_Risultati!Q87&gt;0,((LCC_Input_Risultati!Q53+LCC_Input_Risultati!Q151)*LCC_Input_Risultati!Q87*(SUM(LCC_Input_Risultati!Q34:Q36))/LCC_Input_Risultati!Q150),0)+IF(LCC_Input_Risultati!Q91&gt;0,((LCC_Input_Risultati!Q53+LCC_Input_Risultati!Q159)*LCC_Input_Risultati!Q91*(SUM(LCC_Input_Risultati!Q39:Q41))/LCC_Input_Risultati!Q158),0)+IF(LCC_Input_Risultati!Q95&gt;0,((LCC_Input_Risultati!Q53+LCC_Input_Risultati!Q167)*LCC_Input_Risultati!Q95*(SUM(LCC_Input_Risultati!Q44:Q46))/LCC_Input_Risultati!Q166),0),IF(LCC_Input_Risultati!Q79&gt;0,((LCC_Input_Risultati!Q136+LCC_Input_Risultati!Q135)*LCC_Input_Risultati!Q79*(SUM(LCC_Input_Risultati!Q24:Q26))/LCC_Input_Risultati!Q134),0)+IF(LCC_Input_Risultati!Q83&gt;0,((LCC_Input_Risultati!Q144+LCC_Input_Risultati!Q143)*LCC_Input_Risultati!Q83*(SUM(LCC_Input_Risultati!Q29:Q31))/LCC_Input_Risultati!Q142),0)+IF(LCC_Input_Risultati!Q87&gt;0,((LCC_Input_Risultati!Q152+LCC_Input_Risultati!Q151)*LCC_Input_Risultati!Q87*(SUM(LCC_Input_Risultati!Q34:Q36))/LCC_Input_Risultati!Q150),0)+IF(LCC_Input_Risultati!Q91&gt;0,((LCC_Input_Risultati!Q160+LCC_Input_Risultati!Q159)*LCC_Input_Risultati!Q91*(SUM(LCC_Input_Risultati!Q39:Q41))/LCC_Input_Risultati!Q158),0)+IF(LCC_Input_Risultati!Q95&gt;0,((LCC_Input_Risultati!Q168+LCC_Input_Risultati!Q167)*LCC_Input_Risultati!Q95*(SUM(LCC_Input_Risultati!Q44:Q46))/LCC_Input_Risultati!Q166),0))</f>
        <v>0</v>
      </c>
      <c r="R21" s="101"/>
      <c r="S21" s="101">
        <f>IF(LCC_Input_Risultati!S49=' Dati di riferimento'!$H$20,IF(LCC_Input_Risultati!S79&gt;0,((LCC_Input_Risultati!S53+LCC_Input_Risultati!S135)*LCC_Input_Risultati!S79*(SUM(LCC_Input_Risultati!S24:S26))/LCC_Input_Risultati!S134),0)+IF(LCC_Input_Risultati!S83&gt;0,((LCC_Input_Risultati!S53+LCC_Input_Risultati!S143)*LCC_Input_Risultati!S83*(SUM(LCC_Input_Risultati!S29:S31))/LCC_Input_Risultati!S142),0)+IF(LCC_Input_Risultati!S87&gt;0,((LCC_Input_Risultati!S53+LCC_Input_Risultati!S151)*LCC_Input_Risultati!S87*(SUM(LCC_Input_Risultati!S34:S36))/LCC_Input_Risultati!S150),0)+IF(LCC_Input_Risultati!S91&gt;0,((LCC_Input_Risultati!S53+LCC_Input_Risultati!S159)*LCC_Input_Risultati!S91*(SUM(LCC_Input_Risultati!S39:S41))/LCC_Input_Risultati!S158),0)+IF(LCC_Input_Risultati!S95&gt;0,((LCC_Input_Risultati!S53+LCC_Input_Risultati!S167)*LCC_Input_Risultati!S95*(SUM(LCC_Input_Risultati!S44:S46))/LCC_Input_Risultati!S166),0),IF(LCC_Input_Risultati!S79&gt;0,((LCC_Input_Risultati!S136+LCC_Input_Risultati!S135)*LCC_Input_Risultati!S79*(SUM(LCC_Input_Risultati!S24:S26))/LCC_Input_Risultati!S134),0)+IF(LCC_Input_Risultati!S83&gt;0,((LCC_Input_Risultati!S144+LCC_Input_Risultati!S143)*LCC_Input_Risultati!S83*(SUM(LCC_Input_Risultati!S29:S31))/LCC_Input_Risultati!S142),0)+IF(LCC_Input_Risultati!S87&gt;0,((LCC_Input_Risultati!S152+LCC_Input_Risultati!S151)*LCC_Input_Risultati!S87*(SUM(LCC_Input_Risultati!S34:S36))/LCC_Input_Risultati!S150),0)+IF(LCC_Input_Risultati!S91&gt;0,((LCC_Input_Risultati!S160+LCC_Input_Risultati!S159)*LCC_Input_Risultati!S91*(SUM(LCC_Input_Risultati!S39:S41))/LCC_Input_Risultati!S158),0)+IF(LCC_Input_Risultati!S95&gt;0,((LCC_Input_Risultati!S168+LCC_Input_Risultati!S167)*LCC_Input_Risultati!S95*(SUM(LCC_Input_Risultati!S44:S46))/LCC_Input_Risultati!S166),0))</f>
        <v>0</v>
      </c>
      <c r="T21" s="101"/>
      <c r="U21" s="101">
        <f>IF(LCC_Input_Risultati!U49=' Dati di riferimento'!$H$20,IF(LCC_Input_Risultati!U79&gt;0,((LCC_Input_Risultati!U53+LCC_Input_Risultati!U135)*LCC_Input_Risultati!U79*(SUM(LCC_Input_Risultati!U24:U26))/LCC_Input_Risultati!U134),0)+IF(LCC_Input_Risultati!U83&gt;0,((LCC_Input_Risultati!U53+LCC_Input_Risultati!U143)*LCC_Input_Risultati!U83*(SUM(LCC_Input_Risultati!U29:U31))/LCC_Input_Risultati!U142),0)+IF(LCC_Input_Risultati!U87&gt;0,((LCC_Input_Risultati!U53+LCC_Input_Risultati!U151)*LCC_Input_Risultati!U87*(SUM(LCC_Input_Risultati!U34:U36))/LCC_Input_Risultati!U150),0)+IF(LCC_Input_Risultati!U91&gt;0,((LCC_Input_Risultati!U53+LCC_Input_Risultati!U159)*LCC_Input_Risultati!U91*(SUM(LCC_Input_Risultati!U39:U41))/LCC_Input_Risultati!U158),0)+IF(LCC_Input_Risultati!U95&gt;0,((LCC_Input_Risultati!U53+LCC_Input_Risultati!U167)*LCC_Input_Risultati!U95*(SUM(LCC_Input_Risultati!U44:U46))/LCC_Input_Risultati!U166),0),IF(LCC_Input_Risultati!U79&gt;0,((LCC_Input_Risultati!U136+LCC_Input_Risultati!U135)*LCC_Input_Risultati!U79*(SUM(LCC_Input_Risultati!U24:U26))/LCC_Input_Risultati!U134),0)+IF(LCC_Input_Risultati!U83&gt;0,((LCC_Input_Risultati!U144+LCC_Input_Risultati!U143)*LCC_Input_Risultati!U83*(SUM(LCC_Input_Risultati!U29:U31))/LCC_Input_Risultati!U142),0)+IF(LCC_Input_Risultati!U87&gt;0,((LCC_Input_Risultati!U152+LCC_Input_Risultati!U151)*LCC_Input_Risultati!U87*(SUM(LCC_Input_Risultati!U34:U36))/LCC_Input_Risultati!U150),0)+IF(LCC_Input_Risultati!U91&gt;0,((LCC_Input_Risultati!U160+LCC_Input_Risultati!U159)*LCC_Input_Risultati!U91*(SUM(LCC_Input_Risultati!U39:U41))/LCC_Input_Risultati!U158),0)+IF(LCC_Input_Risultati!U95&gt;0,((LCC_Input_Risultati!U168+LCC_Input_Risultati!U167)*LCC_Input_Risultati!U95*(SUM(LCC_Input_Risultati!U44:U46))/LCC_Input_Risultati!U166),0))</f>
        <v>0</v>
      </c>
      <c r="V21" s="101"/>
      <c r="W21" s="101">
        <f>IF(LCC_Input_Risultati!W49=' Dati di riferimento'!$H$20,IF(LCC_Input_Risultati!W79&gt;0,((LCC_Input_Risultati!W53+LCC_Input_Risultati!W135)*LCC_Input_Risultati!W79*(SUM(LCC_Input_Risultati!W24:W26))/LCC_Input_Risultati!W134),0)+IF(LCC_Input_Risultati!W83&gt;0,((LCC_Input_Risultati!W53+LCC_Input_Risultati!W143)*LCC_Input_Risultati!W83*(SUM(LCC_Input_Risultati!W29:W31))/LCC_Input_Risultati!W142),0)+IF(LCC_Input_Risultati!W87&gt;0,((LCC_Input_Risultati!W53+LCC_Input_Risultati!W151)*LCC_Input_Risultati!W87*(SUM(LCC_Input_Risultati!W34:W36))/LCC_Input_Risultati!W150),0)+IF(LCC_Input_Risultati!W91&gt;0,((LCC_Input_Risultati!W53+LCC_Input_Risultati!W159)*LCC_Input_Risultati!W91*(SUM(LCC_Input_Risultati!W39:W41))/LCC_Input_Risultati!W158),0)+IF(LCC_Input_Risultati!W95&gt;0,((LCC_Input_Risultati!W53+LCC_Input_Risultati!W167)*LCC_Input_Risultati!W95*(SUM(LCC_Input_Risultati!W44:W46))/LCC_Input_Risultati!W166),0),IF(LCC_Input_Risultati!W79&gt;0,((LCC_Input_Risultati!W136+LCC_Input_Risultati!W135)*LCC_Input_Risultati!W79*(SUM(LCC_Input_Risultati!W24:W26))/LCC_Input_Risultati!W134),0)+IF(LCC_Input_Risultati!W83&gt;0,((LCC_Input_Risultati!W144+LCC_Input_Risultati!W143)*LCC_Input_Risultati!W83*(SUM(LCC_Input_Risultati!W29:W31))/LCC_Input_Risultati!W142),0)+IF(LCC_Input_Risultati!W87&gt;0,((LCC_Input_Risultati!W152+LCC_Input_Risultati!W151)*LCC_Input_Risultati!W87*(SUM(LCC_Input_Risultati!W34:W36))/LCC_Input_Risultati!W150),0)+IF(LCC_Input_Risultati!W91&gt;0,((LCC_Input_Risultati!W160+LCC_Input_Risultati!W159)*LCC_Input_Risultati!W91*(SUM(LCC_Input_Risultati!W39:W41))/LCC_Input_Risultati!W158),0)+IF(LCC_Input_Risultati!W95&gt;0,((LCC_Input_Risultati!W168+LCC_Input_Risultati!W167)*LCC_Input_Risultati!W95*(SUM(LCC_Input_Risultati!W44:W46))/LCC_Input_Risultati!W166),0))</f>
        <v>0</v>
      </c>
    </row>
    <row r="22" spans="1:23" s="88" customFormat="1" ht="30" customHeight="1" x14ac:dyDescent="0.2">
      <c r="A22" s="212"/>
      <c r="C22" s="237" t="s">
        <v>334</v>
      </c>
      <c r="D22" s="100" t="str">
        <f>LCC_Input_Risultati!E$12&amp;"/anno.palo"</f>
        <v>/anno.palo</v>
      </c>
      <c r="E22" s="101">
        <f>IF(LCC_Input_Risultati!E49=' Dati di riferimento'!$H$20,LCC_Input_Risultati!E54+LCC_Input_Risultati!E170,LCC_Input_Risultati!E170)</f>
        <v>0</v>
      </c>
      <c r="F22" s="101"/>
      <c r="G22" s="101">
        <f>IF(LCC_Input_Risultati!G49=' Dati di riferimento'!$H$20,LCC_Input_Risultati!G54+LCC_Input_Risultati!G170,LCC_Input_Risultati!G170)</f>
        <v>0</v>
      </c>
      <c r="H22" s="101"/>
      <c r="I22" s="101">
        <f>IF(LCC_Input_Risultati!I49=' Dati di riferimento'!$H$20,LCC_Input_Risultati!I54+LCC_Input_Risultati!I170,LCC_Input_Risultati!I170)</f>
        <v>0</v>
      </c>
      <c r="J22" s="101"/>
      <c r="K22" s="101">
        <f>IF(LCC_Input_Risultati!K49=' Dati di riferimento'!$H$20,LCC_Input_Risultati!K54+LCC_Input_Risultati!K170,LCC_Input_Risultati!K170)</f>
        <v>0</v>
      </c>
      <c r="L22" s="101"/>
      <c r="M22" s="101">
        <f>IF(LCC_Input_Risultati!M49=' Dati di riferimento'!$H$20,LCC_Input_Risultati!M54+LCC_Input_Risultati!M170,LCC_Input_Risultati!M170)</f>
        <v>0</v>
      </c>
      <c r="N22" s="101"/>
      <c r="O22" s="101">
        <f>IF(LCC_Input_Risultati!O49=' Dati di riferimento'!$H$20,LCC_Input_Risultati!O54+LCC_Input_Risultati!O170,LCC_Input_Risultati!O170)</f>
        <v>0</v>
      </c>
      <c r="P22" s="101"/>
      <c r="Q22" s="101">
        <f>IF(LCC_Input_Risultati!Q49=' Dati di riferimento'!$H$20,LCC_Input_Risultati!Q54+LCC_Input_Risultati!Q170,LCC_Input_Risultati!Q170)</f>
        <v>0</v>
      </c>
      <c r="R22" s="101"/>
      <c r="S22" s="101">
        <f>IF(LCC_Input_Risultati!S49=' Dati di riferimento'!$H$20,LCC_Input_Risultati!S54+LCC_Input_Risultati!S170,LCC_Input_Risultati!S170)</f>
        <v>0</v>
      </c>
      <c r="T22" s="101"/>
      <c r="U22" s="101">
        <f>IF(LCC_Input_Risultati!U49=' Dati di riferimento'!$H$20,LCC_Input_Risultati!U54+LCC_Input_Risultati!U170,LCC_Input_Risultati!U170)</f>
        <v>0</v>
      </c>
      <c r="V22" s="101"/>
      <c r="W22" s="101">
        <f>IF(LCC_Input_Risultati!W49=' Dati di riferimento'!$H$20,LCC_Input_Risultati!W54+LCC_Input_Risultati!W170,LCC_Input_Risultati!W170)</f>
        <v>0</v>
      </c>
    </row>
    <row r="23" spans="1:23" s="88" customFormat="1" ht="30" customHeight="1" x14ac:dyDescent="0.2">
      <c r="A23" s="212"/>
      <c r="C23" s="238" t="s">
        <v>335</v>
      </c>
      <c r="D23" s="100" t="str">
        <f>LCC_Input_Risultati!E$12&amp;"/anno.palo"</f>
        <v>/anno.palo</v>
      </c>
      <c r="E23" s="101">
        <f>SUM(E20:E22)</f>
        <v>0</v>
      </c>
      <c r="F23" s="101"/>
      <c r="G23" s="101">
        <f>SUM(G20:G22)</f>
        <v>0</v>
      </c>
      <c r="H23" s="101"/>
      <c r="I23" s="101">
        <f>SUM(I20:I22)</f>
        <v>0</v>
      </c>
      <c r="J23" s="101"/>
      <c r="K23" s="101">
        <f>SUM(K20:K22)</f>
        <v>0</v>
      </c>
      <c r="L23" s="101"/>
      <c r="M23" s="101">
        <f>SUM(M20:M22)</f>
        <v>0</v>
      </c>
      <c r="N23" s="101"/>
      <c r="O23" s="101">
        <f>SUM(O20:O22)</f>
        <v>0</v>
      </c>
      <c r="P23" s="101"/>
      <c r="Q23" s="101">
        <f>SUM(Q20:Q22)</f>
        <v>0</v>
      </c>
      <c r="R23" s="101"/>
      <c r="S23" s="101">
        <f>SUM(S20:S22)</f>
        <v>0</v>
      </c>
      <c r="T23" s="101"/>
      <c r="U23" s="101">
        <f>SUM(U20:U22)</f>
        <v>0</v>
      </c>
      <c r="V23" s="101"/>
      <c r="W23" s="101">
        <f>SUM(W20:W22)</f>
        <v>0</v>
      </c>
    </row>
    <row r="24" spans="1:23" s="88" customFormat="1" ht="35.1" customHeight="1" x14ac:dyDescent="0.2">
      <c r="A24" s="212"/>
      <c r="C24" s="238" t="s">
        <v>336</v>
      </c>
      <c r="D24" s="100" t="str">
        <f>LCC_Input_Risultati!E$12&amp;"/palo"</f>
        <v>/palo</v>
      </c>
      <c r="E24" s="101">
        <f>E23*$E$5</f>
        <v>0</v>
      </c>
      <c r="F24" s="101"/>
      <c r="G24" s="101">
        <f>G23*$E$5</f>
        <v>0</v>
      </c>
      <c r="H24" s="101"/>
      <c r="I24" s="101">
        <f>I23*$E$5</f>
        <v>0</v>
      </c>
      <c r="J24" s="101"/>
      <c r="K24" s="101">
        <f>K23*$E$5</f>
        <v>0</v>
      </c>
      <c r="L24" s="101"/>
      <c r="M24" s="101">
        <f>M23*$E$5</f>
        <v>0</v>
      </c>
      <c r="N24" s="101"/>
      <c r="O24" s="101">
        <f>O23*$E$5</f>
        <v>0</v>
      </c>
      <c r="P24" s="101"/>
      <c r="Q24" s="101">
        <f>Q23*$E$5</f>
        <v>0</v>
      </c>
      <c r="R24" s="101"/>
      <c r="S24" s="101">
        <f>S23*$E$5</f>
        <v>0</v>
      </c>
      <c r="T24" s="101"/>
      <c r="U24" s="101">
        <f>U23*$E$5</f>
        <v>0</v>
      </c>
      <c r="V24" s="101"/>
      <c r="W24" s="101">
        <f>W23*$E$5</f>
        <v>0</v>
      </c>
    </row>
    <row r="25" spans="1:23" s="88" customFormat="1" ht="35.1" customHeight="1" x14ac:dyDescent="0.2">
      <c r="A25" s="212"/>
      <c r="C25" s="238" t="s">
        <v>337</v>
      </c>
      <c r="D25" s="100" t="str">
        <f>LCC_Input_Risultati!E$12</f>
        <v/>
      </c>
      <c r="E25" s="101">
        <f>IF(LCC_Input_Risultati!E8&gt;0,E24*LCC_Input_Risultati!E8,E24*LCC_Input_Risultati!E75)</f>
        <v>0</v>
      </c>
      <c r="F25" s="101"/>
      <c r="G25" s="101">
        <f>IF(LCC_Input_Risultati!G8&gt;0,G24*LCC_Input_Risultati!G8,G24*LCC_Input_Risultati!G75)</f>
        <v>0</v>
      </c>
      <c r="H25" s="101"/>
      <c r="I25" s="101">
        <f>IF(LCC_Input_Risultati!I8&gt;0,I24*LCC_Input_Risultati!I8,I24*LCC_Input_Risultati!I75)</f>
        <v>0</v>
      </c>
      <c r="J25" s="101"/>
      <c r="K25" s="101">
        <f>IF(LCC_Input_Risultati!K8&gt;0,K24*LCC_Input_Risultati!K8,K24*LCC_Input_Risultati!K75)</f>
        <v>0</v>
      </c>
      <c r="L25" s="101"/>
      <c r="M25" s="101">
        <f>IF(LCC_Input_Risultati!M8&gt;0,M24*LCC_Input_Risultati!M8,M24*LCC_Input_Risultati!M75)</f>
        <v>0</v>
      </c>
      <c r="N25" s="101"/>
      <c r="O25" s="101">
        <f>IF(LCC_Input_Risultati!O8&gt;0,O24*LCC_Input_Risultati!O8,O24*LCC_Input_Risultati!O75)</f>
        <v>0</v>
      </c>
      <c r="P25" s="101"/>
      <c r="Q25" s="101">
        <f>IF(LCC_Input_Risultati!Q8&gt;0,Q24*LCC_Input_Risultati!Q8,Q24*LCC_Input_Risultati!Q75)</f>
        <v>0</v>
      </c>
      <c r="R25" s="101"/>
      <c r="S25" s="101">
        <f>IF(LCC_Input_Risultati!S8&gt;0,S24*LCC_Input_Risultati!S8,S24*LCC_Input_Risultati!S75)</f>
        <v>0</v>
      </c>
      <c r="T25" s="101"/>
      <c r="U25" s="101">
        <f>IF(LCC_Input_Risultati!U8&gt;0,U24*LCC_Input_Risultati!U8,U24*LCC_Input_Risultati!U75)</f>
        <v>0</v>
      </c>
      <c r="V25" s="101"/>
      <c r="W25" s="101">
        <f>IF(LCC_Input_Risultati!W8&gt;0,W24*LCC_Input_Risultati!W8,W24*LCC_Input_Risultati!W75)</f>
        <v>0</v>
      </c>
    </row>
    <row r="26" spans="1:23" s="88" customFormat="1" ht="35.1" customHeight="1" x14ac:dyDescent="0.2">
      <c r="A26" s="212"/>
      <c r="C26" s="237" t="s">
        <v>338</v>
      </c>
      <c r="D26" s="100" t="str">
        <f>LCC_Input_Risultati!E$12&amp;"/palo"</f>
        <v>/palo</v>
      </c>
      <c r="E26" s="101">
        <f>IF(LCC_Input_Risultati!E79&gt;0,IF(LCC_Input_Risultati!E130&lt;LCC_Input_Risultati!E13,IF(LCC_Input_Risultati!E49=' Dati di riferimento'!$H$20,(LCC_Input_Risultati!E51+LCC_Input_Risultati!E80)*LCC_Input_Risultati!E79*1/(1+LCC_Input_Risultati!E14)^LCC_Input_Risultati!E130,(LCC_Input_Risultati!E81+LCC_Input_Risultati!E80)*LCC_Input_Risultati!E79*1/(1+LCC_Input_Risultati!E14)^LCC_Input_Risultati!E130),0),0)+IF(LCC_Input_Risultati!E83&gt;0,IF(LCC_Input_Risultati!E138&lt;LCC_Input_Risultati!E13,IF(LCC_Input_Risultati!E49=' Dati di riferimento'!$H$20,(LCC_Input_Risultati!E51+LCC_Input_Risultati!E84)*LCC_Input_Risultati!E83*1/(1+LCC_Input_Risultati!E14)^LCC_Input_Risultati!E138,(LCC_Input_Risultati!E85+LCC_Input_Risultati!E84)*LCC_Input_Risultati!E83*1/(1+LCC_Input_Risultati!E14)^LCC_Input_Risultati!E138),0),0)+IF(LCC_Input_Risultati!E87&gt;0,IF(LCC_Input_Risultati!E146&lt;LCC_Input_Risultati!E13,IF(LCC_Input_Risultati!E49=' Dati di riferimento'!$H$20,(LCC_Input_Risultati!E51+LCC_Input_Risultati!E88)*LCC_Input_Risultati!E87*1/(1+LCC_Input_Risultati!E14)^LCC_Input_Risultati!E146,(LCC_Input_Risultati!E89+LCC_Input_Risultati!E88)*LCC_Input_Risultati!E87*1/(1+LCC_Input_Risultati!E14)^LCC_Input_Risultati!E146),0),0)+IF(LCC_Input_Risultati!E91&gt;0,IF(LCC_Input_Risultati!E154&lt;LCC_Input_Risultati!E13,IF(LCC_Input_Risultati!E49=' Dati di riferimento'!$H$20,(LCC_Input_Risultati!E51+LCC_Input_Risultati!E92)*LCC_Input_Risultati!E91*1/(1+LCC_Input_Risultati!E14)^LCC_Input_Risultati!E154,(LCC_Input_Risultati!E93+LCC_Input_Risultati!E92)*LCC_Input_Risultati!E91*1/(1+LCC_Input_Risultati!E14)^LCC_Input_Risultati!E154),0),0)+IF(LCC_Input_Risultati!E95&gt;0,IF(LCC_Input_Risultati!E162&lt;LCC_Input_Risultati!E13,IF(LCC_Input_Risultati!E49=' Dati di riferimento'!$H$20,(LCC_Input_Risultati!E51+LCC_Input_Risultati!E96)*LCC_Input_Risultati!E95*1/(1+LCC_Input_Risultati!E14)^LCC_Input_Risultati!E162,(LCC_Input_Risultati!E97+LCC_Input_Risultati!E96)*LCC_Input_Risultati!E95*1/(1+LCC_Input_Risultati!E14)^LCC_Input_Risultati!E162),0),0)</f>
        <v>0</v>
      </c>
      <c r="F26" s="101"/>
      <c r="G26" s="101">
        <f>IF(LCC_Input_Risultati!G79&gt;0,IF(LCC_Input_Risultati!G130&lt;LCC_Input_Risultati!G13,IF(LCC_Input_Risultati!G49=' Dati di riferimento'!$H$20,(LCC_Input_Risultati!G51+LCC_Input_Risultati!G80)*LCC_Input_Risultati!G79*1/(1+LCC_Input_Risultati!G14)^LCC_Input_Risultati!G130,(LCC_Input_Risultati!G81+LCC_Input_Risultati!G80)*LCC_Input_Risultati!G79*1/(1+LCC_Input_Risultati!G14)^LCC_Input_Risultati!G130),0),0)+IF(LCC_Input_Risultati!G83&gt;0,IF(LCC_Input_Risultati!G138&lt;LCC_Input_Risultati!G13,IF(LCC_Input_Risultati!G49=' Dati di riferimento'!$H$20,(LCC_Input_Risultati!G51+LCC_Input_Risultati!G84)*LCC_Input_Risultati!G83*1/(1+LCC_Input_Risultati!G14)^LCC_Input_Risultati!G138,(LCC_Input_Risultati!G85+LCC_Input_Risultati!G84)*LCC_Input_Risultati!G83*1/(1+LCC_Input_Risultati!G14)^LCC_Input_Risultati!G138),0),0)+IF(LCC_Input_Risultati!G87&gt;0,IF(LCC_Input_Risultati!G146&lt;LCC_Input_Risultati!G13,IF(LCC_Input_Risultati!G49=' Dati di riferimento'!$H$20,(LCC_Input_Risultati!G51+LCC_Input_Risultati!G88)*LCC_Input_Risultati!G87*1/(1+LCC_Input_Risultati!G14)^LCC_Input_Risultati!G146,(LCC_Input_Risultati!G89+LCC_Input_Risultati!G88)*LCC_Input_Risultati!G87*1/(1+LCC_Input_Risultati!G14)^LCC_Input_Risultati!G146),0),0)+IF(LCC_Input_Risultati!G91&gt;0,IF(LCC_Input_Risultati!G154&lt;LCC_Input_Risultati!G13,IF(LCC_Input_Risultati!G49=' Dati di riferimento'!$H$20,(LCC_Input_Risultati!G51+LCC_Input_Risultati!G92)*LCC_Input_Risultati!G91*1/(1+LCC_Input_Risultati!G14)^LCC_Input_Risultati!G154,(LCC_Input_Risultati!G93+LCC_Input_Risultati!G92)*LCC_Input_Risultati!G91*1/(1+LCC_Input_Risultati!G14)^LCC_Input_Risultati!G154),0),0)+IF(LCC_Input_Risultati!G95&gt;0,IF(LCC_Input_Risultati!G162&lt;LCC_Input_Risultati!G13,IF(LCC_Input_Risultati!G49=' Dati di riferimento'!$H$20,(LCC_Input_Risultati!G51+LCC_Input_Risultati!G96)*LCC_Input_Risultati!G95*1/(1+LCC_Input_Risultati!G14)^LCC_Input_Risultati!G162,(LCC_Input_Risultati!G97+LCC_Input_Risultati!G96)*LCC_Input_Risultati!G95*1/(1+LCC_Input_Risultati!G14)^LCC_Input_Risultati!G162),0),0)</f>
        <v>0</v>
      </c>
      <c r="H26" s="101"/>
      <c r="I26" s="101">
        <f>IF(LCC_Input_Risultati!I79&gt;0,IF(LCC_Input_Risultati!I130&lt;LCC_Input_Risultati!I13,IF(LCC_Input_Risultati!I49=' Dati di riferimento'!$H$20,(LCC_Input_Risultati!I51+LCC_Input_Risultati!I80)*LCC_Input_Risultati!I79*1/(1+LCC_Input_Risultati!I14)^LCC_Input_Risultati!I130,(LCC_Input_Risultati!I81+LCC_Input_Risultati!I80)*LCC_Input_Risultati!I79*1/(1+LCC_Input_Risultati!I14)^LCC_Input_Risultati!I130),0),0)+IF(LCC_Input_Risultati!I83&gt;0,IF(LCC_Input_Risultati!I138&lt;LCC_Input_Risultati!I13,IF(LCC_Input_Risultati!I49=' Dati di riferimento'!$H$20,(LCC_Input_Risultati!I51+LCC_Input_Risultati!I84)*LCC_Input_Risultati!I83*1/(1+LCC_Input_Risultati!I14)^LCC_Input_Risultati!I138,(LCC_Input_Risultati!I85+LCC_Input_Risultati!I84)*LCC_Input_Risultati!I83*1/(1+LCC_Input_Risultati!I14)^LCC_Input_Risultati!I138),0),0)+IF(LCC_Input_Risultati!I87&gt;0,IF(LCC_Input_Risultati!I146&lt;LCC_Input_Risultati!I13,IF(LCC_Input_Risultati!I49=' Dati di riferimento'!$H$20,(LCC_Input_Risultati!I51+LCC_Input_Risultati!I88)*LCC_Input_Risultati!I87*1/(1+LCC_Input_Risultati!I14)^LCC_Input_Risultati!I146,(LCC_Input_Risultati!I89+LCC_Input_Risultati!I88)*LCC_Input_Risultati!I87*1/(1+LCC_Input_Risultati!I14)^LCC_Input_Risultati!I146),0),0)+IF(LCC_Input_Risultati!I91&gt;0,IF(LCC_Input_Risultati!I154&lt;LCC_Input_Risultati!I13,IF(LCC_Input_Risultati!I49=' Dati di riferimento'!$H$20,(LCC_Input_Risultati!I51+LCC_Input_Risultati!I92)*LCC_Input_Risultati!I91*1/(1+LCC_Input_Risultati!I14)^LCC_Input_Risultati!I154,(LCC_Input_Risultati!I93+LCC_Input_Risultati!I92)*LCC_Input_Risultati!I91*1/(1+LCC_Input_Risultati!I14)^LCC_Input_Risultati!I154),0),0)+IF(LCC_Input_Risultati!I95&gt;0,IF(LCC_Input_Risultati!I162&lt;LCC_Input_Risultati!I13,IF(LCC_Input_Risultati!I49=' Dati di riferimento'!$H$20,(LCC_Input_Risultati!I51+LCC_Input_Risultati!I96)*LCC_Input_Risultati!I95*1/(1+LCC_Input_Risultati!I14)^LCC_Input_Risultati!I162,(LCC_Input_Risultati!I97+LCC_Input_Risultati!I96)*LCC_Input_Risultati!I95*1/(1+LCC_Input_Risultati!I14)^LCC_Input_Risultati!I162),0),0)</f>
        <v>0</v>
      </c>
      <c r="J26" s="101"/>
      <c r="K26" s="101">
        <f>IF(LCC_Input_Risultati!K79&gt;0,IF(LCC_Input_Risultati!K130&lt;LCC_Input_Risultati!K13,IF(LCC_Input_Risultati!K49=' Dati di riferimento'!$H$20,(LCC_Input_Risultati!K51+LCC_Input_Risultati!K80)*LCC_Input_Risultati!K79*1/(1+LCC_Input_Risultati!K14)^LCC_Input_Risultati!K130,(LCC_Input_Risultati!K81+LCC_Input_Risultati!K80)*LCC_Input_Risultati!K79*1/(1+LCC_Input_Risultati!K14)^LCC_Input_Risultati!K130),0),0)+IF(LCC_Input_Risultati!K83&gt;0,IF(LCC_Input_Risultati!K138&lt;LCC_Input_Risultati!K13,IF(LCC_Input_Risultati!K49=' Dati di riferimento'!$H$20,(LCC_Input_Risultati!K51+LCC_Input_Risultati!K84)*LCC_Input_Risultati!K83*1/(1+LCC_Input_Risultati!K14)^LCC_Input_Risultati!K138,(LCC_Input_Risultati!K85+LCC_Input_Risultati!K84)*LCC_Input_Risultati!K83*1/(1+LCC_Input_Risultati!K14)^LCC_Input_Risultati!K138),0),0)+IF(LCC_Input_Risultati!K87&gt;0,IF(LCC_Input_Risultati!K146&lt;LCC_Input_Risultati!K13,IF(LCC_Input_Risultati!K49=' Dati di riferimento'!$H$20,(LCC_Input_Risultati!K51+LCC_Input_Risultati!K88)*LCC_Input_Risultati!K87*1/(1+LCC_Input_Risultati!K14)^LCC_Input_Risultati!K146,(LCC_Input_Risultati!K89+LCC_Input_Risultati!K88)*LCC_Input_Risultati!K87*1/(1+LCC_Input_Risultati!K14)^LCC_Input_Risultati!K146),0),0)+IF(LCC_Input_Risultati!K91&gt;0,IF(LCC_Input_Risultati!K154&lt;LCC_Input_Risultati!K13,IF(LCC_Input_Risultati!K49=' Dati di riferimento'!$H$20,(LCC_Input_Risultati!K51+LCC_Input_Risultati!K92)*LCC_Input_Risultati!K91*1/(1+LCC_Input_Risultati!K14)^LCC_Input_Risultati!K154,(LCC_Input_Risultati!K93+LCC_Input_Risultati!K92)*LCC_Input_Risultati!K91*1/(1+LCC_Input_Risultati!K14)^LCC_Input_Risultati!K154),0),0)+IF(LCC_Input_Risultati!K95&gt;0,IF(LCC_Input_Risultati!K162&lt;LCC_Input_Risultati!K13,IF(LCC_Input_Risultati!K49=' Dati di riferimento'!$H$20,(LCC_Input_Risultati!K51+LCC_Input_Risultati!K96)*LCC_Input_Risultati!K95*1/(1+LCC_Input_Risultati!K14)^LCC_Input_Risultati!K162,(LCC_Input_Risultati!K97+LCC_Input_Risultati!K96)*LCC_Input_Risultati!K95*1/(1+LCC_Input_Risultati!K14)^LCC_Input_Risultati!K162),0),0)</f>
        <v>0</v>
      </c>
      <c r="L26" s="101"/>
      <c r="M26" s="101">
        <f>IF(LCC_Input_Risultati!M79&gt;0,IF(LCC_Input_Risultati!M130&lt;LCC_Input_Risultati!M13,IF(LCC_Input_Risultati!M49=' Dati di riferimento'!$H$20,(LCC_Input_Risultati!M51+LCC_Input_Risultati!M80)*LCC_Input_Risultati!M79*1/(1+LCC_Input_Risultati!M14)^LCC_Input_Risultati!M130,(LCC_Input_Risultati!M81+LCC_Input_Risultati!M80)*LCC_Input_Risultati!M79*1/(1+LCC_Input_Risultati!M14)^LCC_Input_Risultati!M130),0),0)+IF(LCC_Input_Risultati!M83&gt;0,IF(LCC_Input_Risultati!M138&lt;LCC_Input_Risultati!M13,IF(LCC_Input_Risultati!M49=' Dati di riferimento'!$H$20,(LCC_Input_Risultati!M51+LCC_Input_Risultati!M84)*LCC_Input_Risultati!M83*1/(1+LCC_Input_Risultati!M14)^LCC_Input_Risultati!M138,(LCC_Input_Risultati!M85+LCC_Input_Risultati!M84)*LCC_Input_Risultati!M83*1/(1+LCC_Input_Risultati!M14)^LCC_Input_Risultati!M138),0),0)+IF(LCC_Input_Risultati!M87&gt;0,IF(LCC_Input_Risultati!M146&lt;LCC_Input_Risultati!M13,IF(LCC_Input_Risultati!M49=' Dati di riferimento'!$H$20,(LCC_Input_Risultati!M51+LCC_Input_Risultati!M88)*LCC_Input_Risultati!M87*1/(1+LCC_Input_Risultati!M14)^LCC_Input_Risultati!M146,(LCC_Input_Risultati!M89+LCC_Input_Risultati!M88)*LCC_Input_Risultati!M87*1/(1+LCC_Input_Risultati!M14)^LCC_Input_Risultati!M146),0),0)+IF(LCC_Input_Risultati!M91&gt;0,IF(LCC_Input_Risultati!M154&lt;LCC_Input_Risultati!M13,IF(LCC_Input_Risultati!M49=' Dati di riferimento'!$H$20,(LCC_Input_Risultati!M51+LCC_Input_Risultati!M92)*LCC_Input_Risultati!M91*1/(1+LCC_Input_Risultati!M14)^LCC_Input_Risultati!M154,(LCC_Input_Risultati!M93+LCC_Input_Risultati!M92)*LCC_Input_Risultati!M91*1/(1+LCC_Input_Risultati!M14)^LCC_Input_Risultati!M154),0),0)+IF(LCC_Input_Risultati!M95&gt;0,IF(LCC_Input_Risultati!M162&lt;LCC_Input_Risultati!M13,IF(LCC_Input_Risultati!M49=' Dati di riferimento'!$H$20,(LCC_Input_Risultati!M51+LCC_Input_Risultati!M96)*LCC_Input_Risultati!M95*1/(1+LCC_Input_Risultati!M14)^LCC_Input_Risultati!M162,(LCC_Input_Risultati!M97+LCC_Input_Risultati!M96)*LCC_Input_Risultati!M95*1/(1+LCC_Input_Risultati!M14)^LCC_Input_Risultati!M162),0),0)</f>
        <v>0</v>
      </c>
      <c r="N26" s="101"/>
      <c r="O26" s="101">
        <f>IF(LCC_Input_Risultati!O79&gt;0,IF(LCC_Input_Risultati!O130&lt;LCC_Input_Risultati!O13,IF(LCC_Input_Risultati!O49=' Dati di riferimento'!$H$20,(LCC_Input_Risultati!O51+LCC_Input_Risultati!O80)*LCC_Input_Risultati!O79*1/(1+LCC_Input_Risultati!O14)^LCC_Input_Risultati!O130,(LCC_Input_Risultati!O81+LCC_Input_Risultati!O80)*LCC_Input_Risultati!O79*1/(1+LCC_Input_Risultati!O14)^LCC_Input_Risultati!O130),0),0)+IF(LCC_Input_Risultati!O83&gt;0,IF(LCC_Input_Risultati!O138&lt;LCC_Input_Risultati!O13,IF(LCC_Input_Risultati!O49=' Dati di riferimento'!$H$20,(LCC_Input_Risultati!O51+LCC_Input_Risultati!O84)*LCC_Input_Risultati!O83*1/(1+LCC_Input_Risultati!O14)^LCC_Input_Risultati!O138,(LCC_Input_Risultati!O85+LCC_Input_Risultati!O84)*LCC_Input_Risultati!O83*1/(1+LCC_Input_Risultati!O14)^LCC_Input_Risultati!O138),0),0)+IF(LCC_Input_Risultati!O87&gt;0,IF(LCC_Input_Risultati!O146&lt;LCC_Input_Risultati!O13,IF(LCC_Input_Risultati!O49=' Dati di riferimento'!$H$20,(LCC_Input_Risultati!O51+LCC_Input_Risultati!O88)*LCC_Input_Risultati!O87*1/(1+LCC_Input_Risultati!O14)^LCC_Input_Risultati!O146,(LCC_Input_Risultati!O89+LCC_Input_Risultati!O88)*LCC_Input_Risultati!O87*1/(1+LCC_Input_Risultati!O14)^LCC_Input_Risultati!O146),0),0)+IF(LCC_Input_Risultati!O91&gt;0,IF(LCC_Input_Risultati!O154&lt;LCC_Input_Risultati!O13,IF(LCC_Input_Risultati!O49=' Dati di riferimento'!$H$20,(LCC_Input_Risultati!O51+LCC_Input_Risultati!O92)*LCC_Input_Risultati!O91*1/(1+LCC_Input_Risultati!O14)^LCC_Input_Risultati!O154,(LCC_Input_Risultati!O93+LCC_Input_Risultati!O92)*LCC_Input_Risultati!O91*1/(1+LCC_Input_Risultati!O14)^LCC_Input_Risultati!O154),0),0)+IF(LCC_Input_Risultati!O95&gt;0,IF(LCC_Input_Risultati!O162&lt;LCC_Input_Risultati!O13,IF(LCC_Input_Risultati!O49=' Dati di riferimento'!$H$20,(LCC_Input_Risultati!O51+LCC_Input_Risultati!O96)*LCC_Input_Risultati!O95*1/(1+LCC_Input_Risultati!O14)^LCC_Input_Risultati!O162,(LCC_Input_Risultati!O97+LCC_Input_Risultati!O96)*LCC_Input_Risultati!O95*1/(1+LCC_Input_Risultati!O14)^LCC_Input_Risultati!O162),0),0)</f>
        <v>0</v>
      </c>
      <c r="P26" s="101"/>
      <c r="Q26" s="101">
        <f>IF(LCC_Input_Risultati!Q79&gt;0,IF(LCC_Input_Risultati!Q130&lt;LCC_Input_Risultati!Q13,IF(LCC_Input_Risultati!Q49=' Dati di riferimento'!$H$20,(LCC_Input_Risultati!Q51+LCC_Input_Risultati!Q80)*LCC_Input_Risultati!Q79*1/(1+LCC_Input_Risultati!Q14)^LCC_Input_Risultati!Q130,(LCC_Input_Risultati!Q81+LCC_Input_Risultati!Q80)*LCC_Input_Risultati!Q79*1/(1+LCC_Input_Risultati!Q14)^LCC_Input_Risultati!Q130),0),0)+IF(LCC_Input_Risultati!Q83&gt;0,IF(LCC_Input_Risultati!Q138&lt;LCC_Input_Risultati!Q13,IF(LCC_Input_Risultati!Q49=' Dati di riferimento'!$H$20,(LCC_Input_Risultati!Q51+LCC_Input_Risultati!Q84)*LCC_Input_Risultati!Q83*1/(1+LCC_Input_Risultati!Q14)^LCC_Input_Risultati!Q138,(LCC_Input_Risultati!Q85+LCC_Input_Risultati!Q84)*LCC_Input_Risultati!Q83*1/(1+LCC_Input_Risultati!Q14)^LCC_Input_Risultati!Q138),0),0)+IF(LCC_Input_Risultati!Q87&gt;0,IF(LCC_Input_Risultati!Q146&lt;LCC_Input_Risultati!Q13,IF(LCC_Input_Risultati!Q49=' Dati di riferimento'!$H$20,(LCC_Input_Risultati!Q51+LCC_Input_Risultati!Q88)*LCC_Input_Risultati!Q87*1/(1+LCC_Input_Risultati!Q14)^LCC_Input_Risultati!Q146,(LCC_Input_Risultati!Q89+LCC_Input_Risultati!Q88)*LCC_Input_Risultati!Q87*1/(1+LCC_Input_Risultati!Q14)^LCC_Input_Risultati!Q146),0),0)+IF(LCC_Input_Risultati!Q91&gt;0,IF(LCC_Input_Risultati!Q154&lt;LCC_Input_Risultati!Q13,IF(LCC_Input_Risultati!Q49=' Dati di riferimento'!$H$20,(LCC_Input_Risultati!Q51+LCC_Input_Risultati!Q92)*LCC_Input_Risultati!Q91*1/(1+LCC_Input_Risultati!Q14)^LCC_Input_Risultati!Q154,(LCC_Input_Risultati!Q93+LCC_Input_Risultati!Q92)*LCC_Input_Risultati!Q91*1/(1+LCC_Input_Risultati!Q14)^LCC_Input_Risultati!Q154),0),0)+IF(LCC_Input_Risultati!Q95&gt;0,IF(LCC_Input_Risultati!Q162&lt;LCC_Input_Risultati!Q13,IF(LCC_Input_Risultati!Q49=' Dati di riferimento'!$H$20,(LCC_Input_Risultati!Q51+LCC_Input_Risultati!Q96)*LCC_Input_Risultati!Q95*1/(1+LCC_Input_Risultati!Q14)^LCC_Input_Risultati!Q162,(LCC_Input_Risultati!Q97+LCC_Input_Risultati!Q96)*LCC_Input_Risultati!Q95*1/(1+LCC_Input_Risultati!Q14)^LCC_Input_Risultati!Q162),0),0)</f>
        <v>0</v>
      </c>
      <c r="R26" s="101"/>
      <c r="S26" s="101">
        <f>IF(LCC_Input_Risultati!S79&gt;0,IF(LCC_Input_Risultati!S130&lt;LCC_Input_Risultati!S13,IF(LCC_Input_Risultati!S49=' Dati di riferimento'!$H$20,(LCC_Input_Risultati!S51+LCC_Input_Risultati!S80)*LCC_Input_Risultati!S79*1/(1+LCC_Input_Risultati!S14)^LCC_Input_Risultati!S130,(LCC_Input_Risultati!S81+LCC_Input_Risultati!S80)*LCC_Input_Risultati!S79*1/(1+LCC_Input_Risultati!S14)^LCC_Input_Risultati!S130),0),0)+IF(LCC_Input_Risultati!S83&gt;0,IF(LCC_Input_Risultati!S138&lt;LCC_Input_Risultati!S13,IF(LCC_Input_Risultati!S49=' Dati di riferimento'!$H$20,(LCC_Input_Risultati!S51+LCC_Input_Risultati!S84)*LCC_Input_Risultati!S83*1/(1+LCC_Input_Risultati!S14)^LCC_Input_Risultati!S138,(LCC_Input_Risultati!S85+LCC_Input_Risultati!S84)*LCC_Input_Risultati!S83*1/(1+LCC_Input_Risultati!S14)^LCC_Input_Risultati!S138),0),0)+IF(LCC_Input_Risultati!S87&gt;0,IF(LCC_Input_Risultati!S146&lt;LCC_Input_Risultati!S13,IF(LCC_Input_Risultati!S49=' Dati di riferimento'!$H$20,(LCC_Input_Risultati!S51+LCC_Input_Risultati!S88)*LCC_Input_Risultati!S87*1/(1+LCC_Input_Risultati!S14)^LCC_Input_Risultati!S146,(LCC_Input_Risultati!S89+LCC_Input_Risultati!S88)*LCC_Input_Risultati!S87*1/(1+LCC_Input_Risultati!S14)^LCC_Input_Risultati!S146),0),0)+IF(LCC_Input_Risultati!S91&gt;0,IF(LCC_Input_Risultati!S154&lt;LCC_Input_Risultati!S13,IF(LCC_Input_Risultati!S49=' Dati di riferimento'!$H$20,(LCC_Input_Risultati!S51+LCC_Input_Risultati!S92)*LCC_Input_Risultati!S91*1/(1+LCC_Input_Risultati!S14)^LCC_Input_Risultati!S154,(LCC_Input_Risultati!S93+LCC_Input_Risultati!S92)*LCC_Input_Risultati!S91*1/(1+LCC_Input_Risultati!S14)^LCC_Input_Risultati!S154),0),0)+IF(LCC_Input_Risultati!S95&gt;0,IF(LCC_Input_Risultati!S162&lt;LCC_Input_Risultati!S13,IF(LCC_Input_Risultati!S49=' Dati di riferimento'!$H$20,(LCC_Input_Risultati!S51+LCC_Input_Risultati!S96)*LCC_Input_Risultati!S95*1/(1+LCC_Input_Risultati!S14)^LCC_Input_Risultati!S162,(LCC_Input_Risultati!S97+LCC_Input_Risultati!S96)*LCC_Input_Risultati!S95*1/(1+LCC_Input_Risultati!S14)^LCC_Input_Risultati!S162),0),0)</f>
        <v>0</v>
      </c>
      <c r="T26" s="101"/>
      <c r="U26" s="101">
        <f>IF(LCC_Input_Risultati!U79&gt;0,IF(LCC_Input_Risultati!U130&lt;LCC_Input_Risultati!U13,IF(LCC_Input_Risultati!U49=' Dati di riferimento'!$H$20,(LCC_Input_Risultati!U51+LCC_Input_Risultati!U80)*LCC_Input_Risultati!U79*1/(1+LCC_Input_Risultati!U14)^LCC_Input_Risultati!U130,(LCC_Input_Risultati!U81+LCC_Input_Risultati!U80)*LCC_Input_Risultati!U79*1/(1+LCC_Input_Risultati!U14)^LCC_Input_Risultati!U130),0),0)+IF(LCC_Input_Risultati!U83&gt;0,IF(LCC_Input_Risultati!U138&lt;LCC_Input_Risultati!U13,IF(LCC_Input_Risultati!U49=' Dati di riferimento'!$H$20,(LCC_Input_Risultati!U51+LCC_Input_Risultati!U84)*LCC_Input_Risultati!U83*1/(1+LCC_Input_Risultati!U14)^LCC_Input_Risultati!U138,(LCC_Input_Risultati!U85+LCC_Input_Risultati!U84)*LCC_Input_Risultati!U83*1/(1+LCC_Input_Risultati!U14)^LCC_Input_Risultati!U138),0),0)+IF(LCC_Input_Risultati!U87&gt;0,IF(LCC_Input_Risultati!U146&lt;LCC_Input_Risultati!U13,IF(LCC_Input_Risultati!U49=' Dati di riferimento'!$H$20,(LCC_Input_Risultati!U51+LCC_Input_Risultati!U88)*LCC_Input_Risultati!U87*1/(1+LCC_Input_Risultati!U14)^LCC_Input_Risultati!U146,(LCC_Input_Risultati!U89+LCC_Input_Risultati!U88)*LCC_Input_Risultati!U87*1/(1+LCC_Input_Risultati!U14)^LCC_Input_Risultati!U146),0),0)+IF(LCC_Input_Risultati!U91&gt;0,IF(LCC_Input_Risultati!U154&lt;LCC_Input_Risultati!U13,IF(LCC_Input_Risultati!U49=' Dati di riferimento'!$H$20,(LCC_Input_Risultati!U51+LCC_Input_Risultati!U92)*LCC_Input_Risultati!U91*1/(1+LCC_Input_Risultati!U14)^LCC_Input_Risultati!U154,(LCC_Input_Risultati!U93+LCC_Input_Risultati!U92)*LCC_Input_Risultati!U91*1/(1+LCC_Input_Risultati!U14)^LCC_Input_Risultati!U154),0),0)+IF(LCC_Input_Risultati!U95&gt;0,IF(LCC_Input_Risultati!U162&lt;LCC_Input_Risultati!U13,IF(LCC_Input_Risultati!U49=' Dati di riferimento'!$H$20,(LCC_Input_Risultati!U51+LCC_Input_Risultati!U96)*LCC_Input_Risultati!U95*1/(1+LCC_Input_Risultati!U14)^LCC_Input_Risultati!U162,(LCC_Input_Risultati!U97+LCC_Input_Risultati!U96)*LCC_Input_Risultati!U95*1/(1+LCC_Input_Risultati!U14)^LCC_Input_Risultati!U162),0),0)</f>
        <v>0</v>
      </c>
      <c r="V26" s="101"/>
      <c r="W26" s="101">
        <f>IF(LCC_Input_Risultati!W79&gt;0,IF(LCC_Input_Risultati!W130&lt;LCC_Input_Risultati!W13,IF(LCC_Input_Risultati!W49=' Dati di riferimento'!$H$20,(LCC_Input_Risultati!W51+LCC_Input_Risultati!W80)*LCC_Input_Risultati!W79*1/(1+LCC_Input_Risultati!W14)^LCC_Input_Risultati!W130,(LCC_Input_Risultati!W81+LCC_Input_Risultati!W80)*LCC_Input_Risultati!W79*1/(1+LCC_Input_Risultati!W14)^LCC_Input_Risultati!W130),0),0)+IF(LCC_Input_Risultati!W83&gt;0,IF(LCC_Input_Risultati!W138&lt;LCC_Input_Risultati!W13,IF(LCC_Input_Risultati!W49=' Dati di riferimento'!$H$20,(LCC_Input_Risultati!W51+LCC_Input_Risultati!W84)*LCC_Input_Risultati!W83*1/(1+LCC_Input_Risultati!W14)^LCC_Input_Risultati!W138,(LCC_Input_Risultati!W85+LCC_Input_Risultati!W84)*LCC_Input_Risultati!W83*1/(1+LCC_Input_Risultati!W14)^LCC_Input_Risultati!W138),0),0)+IF(LCC_Input_Risultati!W87&gt;0,IF(LCC_Input_Risultati!W146&lt;LCC_Input_Risultati!W13,IF(LCC_Input_Risultati!W49=' Dati di riferimento'!$H$20,(LCC_Input_Risultati!W51+LCC_Input_Risultati!W88)*LCC_Input_Risultati!W87*1/(1+LCC_Input_Risultati!W14)^LCC_Input_Risultati!W146,(LCC_Input_Risultati!W89+LCC_Input_Risultati!W88)*LCC_Input_Risultati!W87*1/(1+LCC_Input_Risultati!W14)^LCC_Input_Risultati!W146),0),0)+IF(LCC_Input_Risultati!W91&gt;0,IF(LCC_Input_Risultati!W154&lt;LCC_Input_Risultati!W13,IF(LCC_Input_Risultati!W49=' Dati di riferimento'!$H$20,(LCC_Input_Risultati!W51+LCC_Input_Risultati!W92)*LCC_Input_Risultati!W91*1/(1+LCC_Input_Risultati!W14)^LCC_Input_Risultati!W154,(LCC_Input_Risultati!W93+LCC_Input_Risultati!W92)*LCC_Input_Risultati!W91*1/(1+LCC_Input_Risultati!W14)^LCC_Input_Risultati!W154),0),0)+IF(LCC_Input_Risultati!W95&gt;0,IF(LCC_Input_Risultati!W162&lt;LCC_Input_Risultati!W13,IF(LCC_Input_Risultati!W49=' Dati di riferimento'!$H$20,(LCC_Input_Risultati!W51+LCC_Input_Risultati!W96)*LCC_Input_Risultati!W95*1/(1+LCC_Input_Risultati!W14)^LCC_Input_Risultati!W162,(LCC_Input_Risultati!W97+LCC_Input_Risultati!W96)*LCC_Input_Risultati!W95*1/(1+LCC_Input_Risultati!W14)^LCC_Input_Risultati!W162),0),0)</f>
        <v>0</v>
      </c>
    </row>
    <row r="27" spans="1:23" s="88" customFormat="1" ht="35.1" customHeight="1" x14ac:dyDescent="0.2">
      <c r="A27" s="212"/>
      <c r="C27" s="237" t="s">
        <v>339</v>
      </c>
      <c r="D27" s="100" t="str">
        <f>LCC_Input_Risultati!E$12</f>
        <v/>
      </c>
      <c r="E27" s="101">
        <f>IF(LCC_Input_Risultati!E8&gt;0,E26*LCC_Input_Risultati!E8,E26*LCC_Input_Risultati!E75)</f>
        <v>0</v>
      </c>
      <c r="F27" s="101"/>
      <c r="G27" s="101">
        <f>IF(LCC_Input_Risultati!G8&gt;0,G26*LCC_Input_Risultati!G8,G26*LCC_Input_Risultati!G75)</f>
        <v>0</v>
      </c>
      <c r="H27" s="101"/>
      <c r="I27" s="101">
        <f>IF(LCC_Input_Risultati!I8&gt;0,I26*LCC_Input_Risultati!I8,I26*LCC_Input_Risultati!I75)</f>
        <v>0</v>
      </c>
      <c r="J27" s="101"/>
      <c r="K27" s="101">
        <f>IF(LCC_Input_Risultati!K8&gt;0,K26*LCC_Input_Risultati!K8,K26*LCC_Input_Risultati!K75)</f>
        <v>0</v>
      </c>
      <c r="L27" s="101"/>
      <c r="M27" s="101">
        <f>IF(LCC_Input_Risultati!M8&gt;0,M26*LCC_Input_Risultati!M8,M26*LCC_Input_Risultati!M75)</f>
        <v>0</v>
      </c>
      <c r="N27" s="101"/>
      <c r="O27" s="101">
        <f>IF(LCC_Input_Risultati!O8&gt;0,O26*LCC_Input_Risultati!O8,O26*LCC_Input_Risultati!O75)</f>
        <v>0</v>
      </c>
      <c r="P27" s="101"/>
      <c r="Q27" s="101">
        <f>IF(LCC_Input_Risultati!Q8&gt;0,Q26*LCC_Input_Risultati!Q8,Q26*LCC_Input_Risultati!Q75)</f>
        <v>0</v>
      </c>
      <c r="R27" s="101"/>
      <c r="S27" s="101">
        <f>IF(LCC_Input_Risultati!S8&gt;0,S26*LCC_Input_Risultati!S8,S26*LCC_Input_Risultati!S75)</f>
        <v>0</v>
      </c>
      <c r="T27" s="101"/>
      <c r="U27" s="101">
        <f>IF(LCC_Input_Risultati!U8&gt;0,U26*LCC_Input_Risultati!U8,U26*LCC_Input_Risultati!U75)</f>
        <v>0</v>
      </c>
      <c r="V27" s="101"/>
      <c r="W27" s="101">
        <f>IF(LCC_Input_Risultati!W8&gt;0,W26*LCC_Input_Risultati!W8,W26*LCC_Input_Risultati!W75)</f>
        <v>0</v>
      </c>
    </row>
    <row r="28" spans="1:23" s="88" customFormat="1" ht="35.1" customHeight="1" x14ac:dyDescent="0.2">
      <c r="A28" s="212"/>
      <c r="C28" s="237" t="s">
        <v>340</v>
      </c>
      <c r="D28" s="100" t="str">
        <f>LCC_Input_Risultati!E$12</f>
        <v/>
      </c>
      <c r="E28" s="101">
        <f>IF(LCC_Input_Risultati!E8&gt;0,0,IF(LCC_Input_Risultati!E128&lt;LCC_Input_Risultati!E13,(LCC_Input_Risultati!E76+LCC_Input_Risultati!E77)*LCC_Input_Risultati!E75*(1/(1+LCC_Input_Risultati!E14)^LCC_Input_Risultati!E128),0))</f>
        <v>0</v>
      </c>
      <c r="F28" s="101"/>
      <c r="G28" s="101">
        <f>IF(LCC_Input_Risultati!G8&gt;0,0,IF(LCC_Input_Risultati!G128&lt;LCC_Input_Risultati!G13,(LCC_Input_Risultati!G76+LCC_Input_Risultati!G77)*LCC_Input_Risultati!G75*(1/(1+LCC_Input_Risultati!G14)^LCC_Input_Risultati!G128),0))</f>
        <v>0</v>
      </c>
      <c r="H28" s="101"/>
      <c r="I28" s="101">
        <f>IF(LCC_Input_Risultati!I8&gt;0,0,IF(LCC_Input_Risultati!I128&lt;LCC_Input_Risultati!I13,(LCC_Input_Risultati!I76+LCC_Input_Risultati!I77)*LCC_Input_Risultati!I75*(1/(1+LCC_Input_Risultati!I14)^LCC_Input_Risultati!I128),0))</f>
        <v>0</v>
      </c>
      <c r="J28" s="101"/>
      <c r="K28" s="101">
        <f>IF(LCC_Input_Risultati!K8&gt;0,0,IF(LCC_Input_Risultati!K128&lt;LCC_Input_Risultati!K13,(LCC_Input_Risultati!K76+LCC_Input_Risultati!K77)*LCC_Input_Risultati!K75*(1/(1+LCC_Input_Risultati!K14)^LCC_Input_Risultati!K128),0))</f>
        <v>0</v>
      </c>
      <c r="L28" s="101"/>
      <c r="M28" s="101">
        <f>IF(LCC_Input_Risultati!M8&gt;0,0,IF(LCC_Input_Risultati!M128&lt;LCC_Input_Risultati!M13,(LCC_Input_Risultati!M76+LCC_Input_Risultati!M77)*LCC_Input_Risultati!M75*(1/(1+LCC_Input_Risultati!M14)^LCC_Input_Risultati!M128),0))</f>
        <v>0</v>
      </c>
      <c r="N28" s="101"/>
      <c r="O28" s="101">
        <f>IF(LCC_Input_Risultati!O8&gt;0,0,IF(LCC_Input_Risultati!O128&lt;LCC_Input_Risultati!O13,(LCC_Input_Risultati!O76+LCC_Input_Risultati!O77)*LCC_Input_Risultati!O75*(1/(1+LCC_Input_Risultati!O14)^LCC_Input_Risultati!O128),0))</f>
        <v>0</v>
      </c>
      <c r="P28" s="101"/>
      <c r="Q28" s="101">
        <f>IF(LCC_Input_Risultati!Q8&gt;0,0,IF(LCC_Input_Risultati!Q128&lt;LCC_Input_Risultati!Q13,(LCC_Input_Risultati!Q76+LCC_Input_Risultati!Q77)*LCC_Input_Risultati!Q75*(1/(1+LCC_Input_Risultati!Q14)^LCC_Input_Risultati!Q128),0))</f>
        <v>0</v>
      </c>
      <c r="R28" s="101"/>
      <c r="S28" s="101">
        <f>IF(LCC_Input_Risultati!S8&gt;0,0,IF(LCC_Input_Risultati!S128&lt;LCC_Input_Risultati!S13,(LCC_Input_Risultati!S76+LCC_Input_Risultati!S77)*LCC_Input_Risultati!S75*(1/(1+LCC_Input_Risultati!S14)^LCC_Input_Risultati!S128),0))</f>
        <v>0</v>
      </c>
      <c r="T28" s="101"/>
      <c r="U28" s="101">
        <f>IF(LCC_Input_Risultati!U8&gt;0,0,IF(LCC_Input_Risultati!U128&lt;LCC_Input_Risultati!U13,(LCC_Input_Risultati!U76+LCC_Input_Risultati!U77)*LCC_Input_Risultati!U75*(1/(1+LCC_Input_Risultati!U14)^LCC_Input_Risultati!U128),0))</f>
        <v>0</v>
      </c>
      <c r="V28" s="101"/>
      <c r="W28" s="101">
        <f>IF(LCC_Input_Risultati!W8&gt;0,0,IF(LCC_Input_Risultati!W128&lt;LCC_Input_Risultati!W13,(LCC_Input_Risultati!W76+LCC_Input_Risultati!W77)*LCC_Input_Risultati!W75*(1/(1+LCC_Input_Risultati!W14)^LCC_Input_Risultati!W128),0))</f>
        <v>0</v>
      </c>
    </row>
    <row r="29" spans="1:23" s="88" customFormat="1" ht="35.1" customHeight="1" x14ac:dyDescent="0.2">
      <c r="A29" s="212"/>
      <c r="C29" s="237" t="s">
        <v>337</v>
      </c>
      <c r="D29" s="100" t="str">
        <f>LCC_Input_Risultati!E$12</f>
        <v/>
      </c>
      <c r="E29" s="101">
        <f>E25+E27+E28</f>
        <v>0</v>
      </c>
      <c r="F29" s="101"/>
      <c r="G29" s="101">
        <f>G25+G27+G28</f>
        <v>0</v>
      </c>
      <c r="H29" s="101"/>
      <c r="I29" s="101">
        <f>I25+I27+I28</f>
        <v>0</v>
      </c>
      <c r="J29" s="101"/>
      <c r="K29" s="101">
        <f>K25+K27+K28</f>
        <v>0</v>
      </c>
      <c r="L29" s="101"/>
      <c r="M29" s="101">
        <f>M25+M27+M28</f>
        <v>0</v>
      </c>
      <c r="N29" s="101"/>
      <c r="O29" s="101">
        <f>O25+O27+O28</f>
        <v>0</v>
      </c>
      <c r="P29" s="101"/>
      <c r="Q29" s="101">
        <f>Q25+Q27+Q28</f>
        <v>0</v>
      </c>
      <c r="R29" s="101"/>
      <c r="S29" s="101">
        <f>S25+S27+S28</f>
        <v>0</v>
      </c>
      <c r="T29" s="101"/>
      <c r="U29" s="101">
        <f>U25+U27+U28</f>
        <v>0</v>
      </c>
      <c r="V29" s="101"/>
      <c r="W29" s="101">
        <f>W25+W27+W28</f>
        <v>0</v>
      </c>
    </row>
    <row r="30" spans="1:23" s="88" customFormat="1" x14ac:dyDescent="0.2">
      <c r="A30" s="212"/>
      <c r="C30" s="100"/>
      <c r="D30" s="100"/>
      <c r="E30" s="100"/>
      <c r="F30" s="100"/>
      <c r="G30" s="100"/>
      <c r="H30" s="100"/>
      <c r="I30" s="100"/>
      <c r="J30" s="100"/>
      <c r="K30" s="100"/>
      <c r="L30" s="100"/>
      <c r="M30" s="100"/>
      <c r="N30" s="100"/>
      <c r="O30" s="100"/>
      <c r="P30" s="100"/>
      <c r="Q30" s="100"/>
      <c r="R30" s="100"/>
      <c r="S30" s="100"/>
      <c r="T30" s="100"/>
      <c r="U30" s="100"/>
      <c r="V30" s="100"/>
      <c r="W30" s="100"/>
    </row>
    <row r="32" spans="1:23" ht="19.5" x14ac:dyDescent="0.2">
      <c r="C32" s="102" t="s">
        <v>341</v>
      </c>
      <c r="D32" s="102"/>
      <c r="E32" s="103"/>
      <c r="F32" s="103"/>
      <c r="G32" s="103"/>
      <c r="H32" s="103"/>
      <c r="I32" s="103"/>
      <c r="J32" s="103"/>
      <c r="K32" s="103"/>
      <c r="L32" s="103"/>
      <c r="M32" s="103"/>
      <c r="N32" s="103"/>
      <c r="O32" s="103"/>
      <c r="P32" s="103"/>
      <c r="Q32" s="103"/>
      <c r="R32" s="103"/>
      <c r="S32" s="103"/>
      <c r="T32" s="103"/>
      <c r="U32" s="103"/>
      <c r="V32" s="103"/>
      <c r="W32" s="103"/>
    </row>
    <row r="33" spans="1:1024" ht="15" x14ac:dyDescent="0.2">
      <c r="C33" s="104"/>
      <c r="D33" s="103"/>
      <c r="E33" s="103"/>
      <c r="F33" s="103"/>
      <c r="G33" s="103"/>
      <c r="H33" s="103"/>
      <c r="I33" s="103"/>
      <c r="J33" s="103"/>
      <c r="K33" s="103"/>
      <c r="L33" s="103"/>
      <c r="M33" s="103"/>
      <c r="N33" s="103"/>
      <c r="O33" s="103"/>
      <c r="P33" s="103"/>
      <c r="Q33" s="103"/>
      <c r="R33" s="103"/>
      <c r="S33" s="103"/>
      <c r="T33" s="103"/>
      <c r="U33" s="103"/>
      <c r="V33" s="103"/>
      <c r="W33" s="103"/>
    </row>
    <row r="34" spans="1:1024" s="85" customFormat="1" ht="15" x14ac:dyDescent="0.2">
      <c r="A34" s="211"/>
      <c r="C34" s="105"/>
      <c r="D34" s="103"/>
      <c r="E34" s="106">
        <f>LCC_Input_Risultati!E$7</f>
        <v>0</v>
      </c>
      <c r="F34" s="106"/>
      <c r="G34" s="106">
        <f>LCC_Input_Risultati!G$7</f>
        <v>0</v>
      </c>
      <c r="H34" s="106"/>
      <c r="I34" s="106">
        <f>LCC_Input_Risultati!I$7</f>
        <v>0</v>
      </c>
      <c r="J34" s="106"/>
      <c r="K34" s="106">
        <f>LCC_Input_Risultati!K$7</f>
        <v>0</v>
      </c>
      <c r="L34" s="106"/>
      <c r="M34" s="106">
        <f>LCC_Input_Risultati!M$7</f>
        <v>0</v>
      </c>
      <c r="N34" s="106"/>
      <c r="O34" s="106">
        <f>LCC_Input_Risultati!O$7</f>
        <v>0</v>
      </c>
      <c r="P34" s="106"/>
      <c r="Q34" s="106">
        <f>LCC_Input_Risultati!Q$7</f>
        <v>0</v>
      </c>
      <c r="R34" s="106"/>
      <c r="S34" s="106">
        <f>LCC_Input_Risultati!S$7</f>
        <v>0</v>
      </c>
      <c r="T34" s="106"/>
      <c r="U34" s="106">
        <f>LCC_Input_Risultati!U$7</f>
        <v>0</v>
      </c>
      <c r="V34" s="106"/>
      <c r="W34" s="106">
        <f>LCC_Input_Risultati!W$7</f>
        <v>0</v>
      </c>
    </row>
    <row r="35" spans="1:1024" s="7" customFormat="1" ht="30" customHeight="1" x14ac:dyDescent="0.2">
      <c r="A35" s="156"/>
      <c r="B35" s="1"/>
      <c r="C35" s="242" t="s">
        <v>342</v>
      </c>
      <c r="D35" s="103" t="str">
        <f>LCC_Input_Risultati!E$12</f>
        <v/>
      </c>
      <c r="E35" s="107">
        <f>IF(LCC_Input_Risultati!E8&gt;0,LCC_Input_Risultati!E57*LCC_Input_Risultati!E8,LCC_Input_Risultati!E57*LCC_Input_Risultati!E75)</f>
        <v>0</v>
      </c>
      <c r="F35" s="107"/>
      <c r="G35" s="107">
        <f>IF(LCC_Input_Risultati!G8&gt;0,LCC_Input_Risultati!G57*LCC_Input_Risultati!G8,LCC_Input_Risultati!G57*LCC_Input_Risultati!G75)</f>
        <v>0</v>
      </c>
      <c r="H35" s="103"/>
      <c r="I35" s="107">
        <f>IF(LCC_Input_Risultati!I8&gt;0,LCC_Input_Risultati!I57*LCC_Input_Risultati!I8,LCC_Input_Risultati!I57*LCC_Input_Risultati!I75)</f>
        <v>0</v>
      </c>
      <c r="J35" s="103"/>
      <c r="K35" s="107">
        <f>IF(LCC_Input_Risultati!K8&gt;0,LCC_Input_Risultati!K57*LCC_Input_Risultati!K8,LCC_Input_Risultati!K57*LCC_Input_Risultati!K75)</f>
        <v>0</v>
      </c>
      <c r="L35" s="103"/>
      <c r="M35" s="107">
        <f>IF(LCC_Input_Risultati!M8&gt;0,LCC_Input_Risultati!M57*LCC_Input_Risultati!M8,LCC_Input_Risultati!M57*LCC_Input_Risultati!M75)</f>
        <v>0</v>
      </c>
      <c r="N35" s="103"/>
      <c r="O35" s="107">
        <f>IF(LCC_Input_Risultati!O8&gt;0,LCC_Input_Risultati!O57*LCC_Input_Risultati!O8,LCC_Input_Risultati!O57*LCC_Input_Risultati!O75)</f>
        <v>0</v>
      </c>
      <c r="P35" s="103"/>
      <c r="Q35" s="107">
        <f>IF(LCC_Input_Risultati!Q8&gt;0,LCC_Input_Risultati!Q57*LCC_Input_Risultati!Q8,LCC_Input_Risultati!Q57*LCC_Input_Risultati!Q75)</f>
        <v>0</v>
      </c>
      <c r="R35" s="103"/>
      <c r="S35" s="107">
        <f>IF(LCC_Input_Risultati!S8&gt;0,LCC_Input_Risultati!S57*LCC_Input_Risultati!S8,LCC_Input_Risultati!S57*LCC_Input_Risultati!S75)</f>
        <v>0</v>
      </c>
      <c r="T35" s="103"/>
      <c r="U35" s="107">
        <f>IF(LCC_Input_Risultati!U8&gt;0,LCC_Input_Risultati!U57*LCC_Input_Risultati!U8,LCC_Input_Risultati!U57*LCC_Input_Risultati!U75)</f>
        <v>0</v>
      </c>
      <c r="V35" s="103"/>
      <c r="W35" s="107">
        <f>IF(LCC_Input_Risultati!W8&gt;0,LCC_Input_Risultati!W57*LCC_Input_Risultati!W8,LCC_Input_Risultati!W57*LCC_Input_Risultati!W75)</f>
        <v>0</v>
      </c>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row>
    <row r="36" spans="1:1024" ht="30" customHeight="1" x14ac:dyDescent="0.2">
      <c r="C36" s="241" t="s">
        <v>343</v>
      </c>
      <c r="D36" s="103" t="str">
        <f>LCC_Input_Risultati!E$12&amp;"/anno"</f>
        <v>/anno</v>
      </c>
      <c r="E36" s="107">
        <f>IF(LCC_Input_Risultati!E8&gt;0,SUM(LCC_Input_Risultati!E58,LCC_Input_Risultati!E59,LCC_Input_Risultati!E60)*LCC_Input_Risultati!E8,SUM(LCC_Input_Risultati!E58,LCC_Input_Risultati!E59,LCC_Input_Risultati!E60)*LCC_Input_Risultati!E75)</f>
        <v>0</v>
      </c>
      <c r="F36" s="107"/>
      <c r="G36" s="107">
        <f>IF(LCC_Input_Risultati!G8&gt;0,SUM(LCC_Input_Risultati!G58,LCC_Input_Risultati!G59,LCC_Input_Risultati!G60)*LCC_Input_Risultati!G8,SUM(LCC_Input_Risultati!G58,LCC_Input_Risultati!G59,LCC_Input_Risultati!G60)*LCC_Input_Risultati!G75)</f>
        <v>0</v>
      </c>
      <c r="H36" s="103"/>
      <c r="I36" s="107">
        <f>IF(LCC_Input_Risultati!I8&gt;0,SUM(LCC_Input_Risultati!I58,LCC_Input_Risultati!I59,LCC_Input_Risultati!I60)*LCC_Input_Risultati!I8,SUM(LCC_Input_Risultati!I58,LCC_Input_Risultati!I59,LCC_Input_Risultati!I60)*LCC_Input_Risultati!I75)</f>
        <v>0</v>
      </c>
      <c r="J36" s="103"/>
      <c r="K36" s="107">
        <f>IF(LCC_Input_Risultati!K8&gt;0,SUM(LCC_Input_Risultati!K58,LCC_Input_Risultati!K59,LCC_Input_Risultati!K60)*LCC_Input_Risultati!K8,SUM(LCC_Input_Risultati!K58,LCC_Input_Risultati!K59,LCC_Input_Risultati!K60)*LCC_Input_Risultati!K75)</f>
        <v>0</v>
      </c>
      <c r="L36" s="103"/>
      <c r="M36" s="107">
        <f>IF(LCC_Input_Risultati!M8&gt;0,SUM(LCC_Input_Risultati!M58,LCC_Input_Risultati!M59,LCC_Input_Risultati!M60)*LCC_Input_Risultati!M8,SUM(LCC_Input_Risultati!M58,LCC_Input_Risultati!M59,LCC_Input_Risultati!M60)*LCC_Input_Risultati!M75)</f>
        <v>0</v>
      </c>
      <c r="N36" s="103"/>
      <c r="O36" s="107">
        <f>IF(LCC_Input_Risultati!O8&gt;0,SUM(LCC_Input_Risultati!O58,LCC_Input_Risultati!O59,LCC_Input_Risultati!O60)*LCC_Input_Risultati!O8,SUM(LCC_Input_Risultati!O58,LCC_Input_Risultati!O59,LCC_Input_Risultati!O60)*LCC_Input_Risultati!O75)</f>
        <v>0</v>
      </c>
      <c r="P36" s="103"/>
      <c r="Q36" s="107">
        <f>IF(LCC_Input_Risultati!Q8&gt;0,SUM(LCC_Input_Risultati!Q58,LCC_Input_Risultati!Q59,LCC_Input_Risultati!Q60)*LCC_Input_Risultati!Q8,SUM(LCC_Input_Risultati!Q58,LCC_Input_Risultati!Q59,LCC_Input_Risultati!Q60)*LCC_Input_Risultati!Q75)</f>
        <v>0</v>
      </c>
      <c r="R36" s="103"/>
      <c r="S36" s="107">
        <f>IF(LCC_Input_Risultati!S8&gt;0,SUM(LCC_Input_Risultati!S58,LCC_Input_Risultati!S59,LCC_Input_Risultati!S60)*LCC_Input_Risultati!S8,SUM(LCC_Input_Risultati!S58,LCC_Input_Risultati!S59,LCC_Input_Risultati!S60)*LCC_Input_Risultati!S75)</f>
        <v>0</v>
      </c>
      <c r="T36" s="103"/>
      <c r="U36" s="107">
        <f>IF(LCC_Input_Risultati!U8&gt;0,SUM(LCC_Input_Risultati!U58,LCC_Input_Risultati!U59,LCC_Input_Risultati!U60)*LCC_Input_Risultati!U8,SUM(LCC_Input_Risultati!U58,LCC_Input_Risultati!U59,LCC_Input_Risultati!U60)*LCC_Input_Risultati!U75)</f>
        <v>0</v>
      </c>
      <c r="V36" s="103"/>
      <c r="W36" s="107">
        <f>IF(LCC_Input_Risultati!W8&gt;0,SUM(LCC_Input_Risultati!W58,LCC_Input_Risultati!W59,LCC_Input_Risultati!W60)*LCC_Input_Risultati!W8,SUM(LCC_Input_Risultati!W58,LCC_Input_Risultati!W59,LCC_Input_Risultati!W60)*LCC_Input_Risultati!W75)</f>
        <v>0</v>
      </c>
    </row>
    <row r="37" spans="1:1024" ht="30" customHeight="1" x14ac:dyDescent="0.2">
      <c r="C37" s="242" t="s">
        <v>344</v>
      </c>
      <c r="D37" s="103" t="str">
        <f>LCC_Input_Risultati!E$12</f>
        <v/>
      </c>
      <c r="E37" s="107">
        <f>E36*$E$5</f>
        <v>0</v>
      </c>
      <c r="F37" s="107"/>
      <c r="G37" s="107">
        <f>G36*$E$5</f>
        <v>0</v>
      </c>
      <c r="H37" s="103"/>
      <c r="I37" s="107">
        <f>I36*$E$5</f>
        <v>0</v>
      </c>
      <c r="J37" s="103"/>
      <c r="K37" s="107">
        <f>K36*$E$5</f>
        <v>0</v>
      </c>
      <c r="L37" s="103"/>
      <c r="M37" s="107">
        <f>M36*$E$5</f>
        <v>0</v>
      </c>
      <c r="N37" s="103"/>
      <c r="O37" s="107">
        <f>O36*$E$5</f>
        <v>0</v>
      </c>
      <c r="P37" s="103"/>
      <c r="Q37" s="107">
        <f>Q36*$E$5</f>
        <v>0</v>
      </c>
      <c r="R37" s="103"/>
      <c r="S37" s="107">
        <f>S36*$E$5</f>
        <v>0</v>
      </c>
      <c r="T37" s="103"/>
      <c r="U37" s="107">
        <f>U36*$E$5</f>
        <v>0</v>
      </c>
      <c r="V37" s="103"/>
      <c r="W37" s="107">
        <f>W36*$E$5</f>
        <v>0</v>
      </c>
    </row>
    <row r="38" spans="1:1024" s="7" customFormat="1" ht="30" customHeight="1" x14ac:dyDescent="0.2">
      <c r="A38" s="156"/>
      <c r="B38" s="1"/>
      <c r="C38" s="242" t="s">
        <v>345</v>
      </c>
      <c r="D38" s="103" t="str">
        <f>LCC_Input_Risultati!E$12</f>
        <v/>
      </c>
      <c r="E38" s="107">
        <f>E35+E37</f>
        <v>0</v>
      </c>
      <c r="F38" s="107"/>
      <c r="G38" s="107">
        <f>G35+G37</f>
        <v>0</v>
      </c>
      <c r="H38" s="103"/>
      <c r="I38" s="107">
        <f>I35+I37</f>
        <v>0</v>
      </c>
      <c r="J38" s="103"/>
      <c r="K38" s="107">
        <f>K35+K37</f>
        <v>0</v>
      </c>
      <c r="L38" s="103"/>
      <c r="M38" s="107">
        <f>M35+M37</f>
        <v>0</v>
      </c>
      <c r="N38" s="103"/>
      <c r="O38" s="107">
        <f>O35+O37</f>
        <v>0</v>
      </c>
      <c r="P38" s="103"/>
      <c r="Q38" s="107">
        <f>Q35+Q37</f>
        <v>0</v>
      </c>
      <c r="R38" s="103"/>
      <c r="S38" s="107">
        <f>S35+S37</f>
        <v>0</v>
      </c>
      <c r="T38" s="103"/>
      <c r="U38" s="107">
        <f>U35+U37</f>
        <v>0</v>
      </c>
      <c r="V38" s="103"/>
      <c r="W38" s="107">
        <f>W35+W37</f>
        <v>0</v>
      </c>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row>
    <row r="39" spans="1:1024" x14ac:dyDescent="0.2">
      <c r="C39" s="103"/>
      <c r="D39" s="103"/>
      <c r="E39" s="103"/>
      <c r="F39" s="103"/>
      <c r="G39" s="103"/>
      <c r="H39" s="103"/>
      <c r="I39" s="103"/>
      <c r="J39" s="103"/>
      <c r="K39" s="103"/>
      <c r="L39" s="103"/>
      <c r="M39" s="103"/>
      <c r="N39" s="103"/>
      <c r="O39" s="103"/>
      <c r="P39" s="103"/>
      <c r="Q39" s="103"/>
      <c r="R39" s="103"/>
      <c r="S39" s="103"/>
      <c r="T39" s="103"/>
      <c r="U39" s="103"/>
      <c r="V39" s="103"/>
      <c r="W39" s="103"/>
    </row>
    <row r="41" spans="1:1024" ht="19.5" x14ac:dyDescent="0.2">
      <c r="C41" s="108" t="s">
        <v>346</v>
      </c>
      <c r="D41" s="108"/>
      <c r="E41" s="109"/>
      <c r="F41" s="109"/>
      <c r="G41" s="109"/>
      <c r="H41" s="109"/>
      <c r="I41" s="109"/>
      <c r="J41" s="109"/>
      <c r="K41" s="109"/>
      <c r="L41" s="109"/>
      <c r="M41" s="109"/>
      <c r="N41" s="109"/>
      <c r="O41" s="109"/>
      <c r="P41" s="109"/>
      <c r="Q41" s="109"/>
      <c r="R41" s="109"/>
      <c r="S41" s="109"/>
      <c r="T41" s="109"/>
      <c r="U41" s="109"/>
      <c r="V41" s="109"/>
      <c r="W41" s="109"/>
    </row>
    <row r="42" spans="1:1024" x14ac:dyDescent="0.2">
      <c r="C42" s="110"/>
      <c r="D42" s="110"/>
      <c r="E42" s="110"/>
      <c r="F42" s="110"/>
      <c r="G42" s="110"/>
      <c r="H42" s="110"/>
      <c r="I42" s="110"/>
      <c r="J42" s="110"/>
      <c r="K42" s="110"/>
      <c r="L42" s="110"/>
      <c r="M42" s="110"/>
      <c r="N42" s="110"/>
      <c r="O42" s="110"/>
      <c r="P42" s="110"/>
      <c r="Q42" s="110"/>
      <c r="R42" s="110"/>
      <c r="S42" s="110"/>
      <c r="T42" s="110"/>
      <c r="U42" s="110"/>
      <c r="V42" s="110"/>
      <c r="W42" s="110"/>
    </row>
    <row r="43" spans="1:1024" s="206" customFormat="1" ht="15" x14ac:dyDescent="0.2">
      <c r="A43" s="213"/>
      <c r="B43" s="205"/>
      <c r="C43" s="111"/>
      <c r="D43" s="111"/>
      <c r="E43" s="112">
        <f>LCC_Input_Risultati!E$7</f>
        <v>0</v>
      </c>
      <c r="F43" s="112"/>
      <c r="G43" s="112">
        <f>LCC_Input_Risultati!G$7</f>
        <v>0</v>
      </c>
      <c r="H43" s="112"/>
      <c r="I43" s="112">
        <f>LCC_Input_Risultati!I$7</f>
        <v>0</v>
      </c>
      <c r="J43" s="112"/>
      <c r="K43" s="112">
        <f>LCC_Input_Risultati!K$7</f>
        <v>0</v>
      </c>
      <c r="L43" s="112"/>
      <c r="M43" s="112">
        <f>LCC_Input_Risultati!M$7</f>
        <v>0</v>
      </c>
      <c r="N43" s="112"/>
      <c r="O43" s="112">
        <f>LCC_Input_Risultati!O$7</f>
        <v>0</v>
      </c>
      <c r="P43" s="112"/>
      <c r="Q43" s="112">
        <f>LCC_Input_Risultati!Q$7</f>
        <v>0</v>
      </c>
      <c r="R43" s="112"/>
      <c r="S43" s="112">
        <f>LCC_Input_Risultati!S$7</f>
        <v>0</v>
      </c>
      <c r="T43" s="112"/>
      <c r="U43" s="112">
        <f>LCC_Input_Risultati!U$7</f>
        <v>0</v>
      </c>
      <c r="V43" s="112"/>
      <c r="W43" s="112">
        <f>LCC_Input_Risultati!W$7</f>
        <v>0</v>
      </c>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c r="DD43" s="205"/>
      <c r="DE43" s="205"/>
      <c r="DF43" s="205"/>
      <c r="DG43" s="205"/>
      <c r="DH43" s="205"/>
      <c r="DI43" s="205"/>
      <c r="DJ43" s="205"/>
      <c r="DK43" s="205"/>
      <c r="DL43" s="205"/>
      <c r="DM43" s="205"/>
      <c r="DN43" s="205"/>
      <c r="DO43" s="205"/>
      <c r="DP43" s="205"/>
      <c r="DQ43" s="205"/>
      <c r="DR43" s="205"/>
      <c r="DS43" s="205"/>
      <c r="DT43" s="205"/>
      <c r="DU43" s="205"/>
      <c r="DV43" s="205"/>
      <c r="DW43" s="205"/>
      <c r="DX43" s="205"/>
      <c r="DY43" s="205"/>
      <c r="DZ43" s="205"/>
      <c r="EA43" s="205"/>
      <c r="EB43" s="205"/>
      <c r="EC43" s="205"/>
      <c r="ED43" s="205"/>
      <c r="EE43" s="205"/>
      <c r="EF43" s="205"/>
      <c r="EG43" s="205"/>
      <c r="EH43" s="205"/>
      <c r="EI43" s="205"/>
      <c r="EJ43" s="205"/>
      <c r="EK43" s="205"/>
      <c r="EL43" s="205"/>
      <c r="EM43" s="205"/>
      <c r="EN43" s="205"/>
      <c r="EO43" s="205"/>
      <c r="EP43" s="205"/>
      <c r="EQ43" s="205"/>
      <c r="ER43" s="205"/>
      <c r="ES43" s="205"/>
      <c r="ET43" s="205"/>
      <c r="EU43" s="205"/>
      <c r="EV43" s="205"/>
      <c r="EW43" s="205"/>
      <c r="EX43" s="205"/>
      <c r="EY43" s="205"/>
      <c r="EZ43" s="205"/>
      <c r="FA43" s="205"/>
      <c r="FB43" s="205"/>
      <c r="FC43" s="205"/>
      <c r="FD43" s="205"/>
      <c r="FE43" s="205"/>
      <c r="FF43" s="205"/>
      <c r="FG43" s="205"/>
      <c r="FH43" s="205"/>
      <c r="FI43" s="205"/>
      <c r="FJ43" s="205"/>
      <c r="FK43" s="205"/>
      <c r="FL43" s="205"/>
      <c r="FM43" s="205"/>
      <c r="FN43" s="205"/>
      <c r="FO43" s="205"/>
      <c r="FP43" s="205"/>
      <c r="FQ43" s="205"/>
      <c r="FR43" s="205"/>
      <c r="FS43" s="205"/>
      <c r="FT43" s="205"/>
      <c r="FU43" s="205"/>
      <c r="FV43" s="205"/>
      <c r="FW43" s="205"/>
      <c r="FX43" s="205"/>
      <c r="FY43" s="205"/>
      <c r="FZ43" s="205"/>
      <c r="GA43" s="205"/>
      <c r="GB43" s="205"/>
      <c r="GC43" s="205"/>
      <c r="GD43" s="205"/>
      <c r="GE43" s="205"/>
      <c r="GF43" s="205"/>
      <c r="GG43" s="205"/>
      <c r="GH43" s="205"/>
      <c r="GI43" s="205"/>
      <c r="GJ43" s="205"/>
      <c r="GK43" s="205"/>
      <c r="GL43" s="205"/>
      <c r="GM43" s="205"/>
      <c r="GN43" s="205"/>
      <c r="GO43" s="205"/>
      <c r="GP43" s="205"/>
      <c r="GQ43" s="205"/>
      <c r="GR43" s="205"/>
      <c r="GS43" s="205"/>
      <c r="GT43" s="205"/>
      <c r="GU43" s="205"/>
      <c r="GV43" s="205"/>
      <c r="GW43" s="205"/>
      <c r="GX43" s="205"/>
      <c r="GY43" s="205"/>
      <c r="GZ43" s="205"/>
      <c r="HA43" s="205"/>
      <c r="HB43" s="205"/>
      <c r="HC43" s="205"/>
      <c r="HD43" s="205"/>
      <c r="HE43" s="205"/>
      <c r="HF43" s="205"/>
      <c r="HG43" s="205"/>
      <c r="HH43" s="205"/>
      <c r="HI43" s="205"/>
      <c r="HJ43" s="205"/>
      <c r="HK43" s="205"/>
      <c r="HL43" s="205"/>
      <c r="HM43" s="205"/>
      <c r="HN43" s="205"/>
      <c r="HO43" s="205"/>
      <c r="HP43" s="205"/>
      <c r="HQ43" s="205"/>
      <c r="HR43" s="205"/>
      <c r="HS43" s="205"/>
      <c r="HT43" s="205"/>
      <c r="HU43" s="205"/>
      <c r="HV43" s="205"/>
      <c r="HW43" s="205"/>
      <c r="HX43" s="205"/>
      <c r="HY43" s="205"/>
      <c r="HZ43" s="205"/>
      <c r="IA43" s="205"/>
      <c r="IB43" s="205"/>
      <c r="IC43" s="205"/>
      <c r="ID43" s="205"/>
      <c r="IE43" s="205"/>
      <c r="IF43" s="205"/>
      <c r="IG43" s="205"/>
      <c r="IH43" s="205"/>
      <c r="II43" s="205"/>
      <c r="IJ43" s="205"/>
      <c r="IK43" s="205"/>
      <c r="IL43" s="205"/>
      <c r="IM43" s="205"/>
      <c r="IN43" s="205"/>
      <c r="IO43" s="205"/>
      <c r="IP43" s="205"/>
      <c r="IQ43" s="205"/>
      <c r="IR43" s="205"/>
      <c r="IS43" s="205"/>
      <c r="IT43" s="205"/>
      <c r="IU43" s="205"/>
      <c r="IV43" s="205"/>
      <c r="IW43" s="205"/>
      <c r="IX43" s="205"/>
      <c r="IY43" s="205"/>
      <c r="IZ43" s="205"/>
      <c r="JA43" s="205"/>
      <c r="JB43" s="205"/>
      <c r="JC43" s="205"/>
      <c r="JD43" s="205"/>
      <c r="JE43" s="205"/>
      <c r="JF43" s="205"/>
      <c r="JG43" s="205"/>
      <c r="JH43" s="205"/>
      <c r="JI43" s="205"/>
      <c r="JJ43" s="205"/>
      <c r="JK43" s="205"/>
      <c r="JL43" s="205"/>
      <c r="JM43" s="205"/>
      <c r="JN43" s="205"/>
      <c r="JO43" s="205"/>
      <c r="JP43" s="205"/>
      <c r="JQ43" s="205"/>
      <c r="JR43" s="205"/>
      <c r="JS43" s="205"/>
      <c r="JT43" s="205"/>
      <c r="JU43" s="205"/>
      <c r="JV43" s="205"/>
      <c r="JW43" s="205"/>
      <c r="JX43" s="205"/>
      <c r="JY43" s="205"/>
      <c r="JZ43" s="205"/>
      <c r="KA43" s="205"/>
      <c r="KB43" s="205"/>
      <c r="KC43" s="205"/>
      <c r="KD43" s="205"/>
      <c r="KE43" s="205"/>
      <c r="KF43" s="205"/>
      <c r="KG43" s="205"/>
      <c r="KH43" s="205"/>
      <c r="KI43" s="205"/>
      <c r="KJ43" s="205"/>
      <c r="KK43" s="205"/>
      <c r="KL43" s="205"/>
      <c r="KM43" s="205"/>
      <c r="KN43" s="205"/>
      <c r="KO43" s="205"/>
      <c r="KP43" s="205"/>
      <c r="KQ43" s="205"/>
      <c r="KR43" s="205"/>
      <c r="KS43" s="205"/>
      <c r="KT43" s="205"/>
      <c r="KU43" s="205"/>
      <c r="KV43" s="205"/>
      <c r="KW43" s="205"/>
      <c r="KX43" s="205"/>
      <c r="KY43" s="205"/>
      <c r="KZ43" s="205"/>
      <c r="LA43" s="205"/>
      <c r="LB43" s="205"/>
      <c r="LC43" s="205"/>
      <c r="LD43" s="205"/>
      <c r="LE43" s="205"/>
      <c r="LF43" s="205"/>
      <c r="LG43" s="205"/>
      <c r="LH43" s="205"/>
      <c r="LI43" s="205"/>
      <c r="LJ43" s="205"/>
      <c r="LK43" s="205"/>
      <c r="LL43" s="205"/>
      <c r="LM43" s="205"/>
      <c r="LN43" s="205"/>
      <c r="LO43" s="205"/>
      <c r="LP43" s="205"/>
      <c r="LQ43" s="205"/>
      <c r="LR43" s="205"/>
      <c r="LS43" s="205"/>
      <c r="LT43" s="205"/>
      <c r="LU43" s="205"/>
      <c r="LV43" s="205"/>
      <c r="LW43" s="205"/>
      <c r="LX43" s="205"/>
      <c r="LY43" s="205"/>
      <c r="LZ43" s="205"/>
      <c r="MA43" s="205"/>
      <c r="MB43" s="205"/>
      <c r="MC43" s="205"/>
      <c r="MD43" s="205"/>
      <c r="ME43" s="205"/>
      <c r="MF43" s="205"/>
      <c r="MG43" s="205"/>
      <c r="MH43" s="205"/>
      <c r="MI43" s="205"/>
      <c r="MJ43" s="205"/>
      <c r="MK43" s="205"/>
      <c r="ML43" s="205"/>
      <c r="MM43" s="205"/>
      <c r="MN43" s="205"/>
      <c r="MO43" s="205"/>
      <c r="MP43" s="205"/>
      <c r="MQ43" s="205"/>
      <c r="MR43" s="205"/>
      <c r="MS43" s="205"/>
      <c r="MT43" s="205"/>
      <c r="MU43" s="205"/>
      <c r="MV43" s="205"/>
      <c r="MW43" s="205"/>
      <c r="MX43" s="205"/>
      <c r="MY43" s="205"/>
      <c r="MZ43" s="205"/>
      <c r="NA43" s="205"/>
      <c r="NB43" s="205"/>
      <c r="NC43" s="205"/>
      <c r="ND43" s="205"/>
      <c r="NE43" s="205"/>
      <c r="NF43" s="205"/>
      <c r="NG43" s="205"/>
      <c r="NH43" s="205"/>
      <c r="NI43" s="205"/>
      <c r="NJ43" s="205"/>
      <c r="NK43" s="205"/>
      <c r="NL43" s="205"/>
      <c r="NM43" s="205"/>
      <c r="NN43" s="205"/>
      <c r="NO43" s="205"/>
      <c r="NP43" s="205"/>
      <c r="NQ43" s="205"/>
      <c r="NR43" s="205"/>
      <c r="NS43" s="205"/>
      <c r="NT43" s="205"/>
      <c r="NU43" s="205"/>
      <c r="NV43" s="205"/>
      <c r="NW43" s="205"/>
      <c r="NX43" s="205"/>
      <c r="NY43" s="205"/>
      <c r="NZ43" s="205"/>
      <c r="OA43" s="205"/>
      <c r="OB43" s="205"/>
      <c r="OC43" s="205"/>
      <c r="OD43" s="205"/>
      <c r="OE43" s="205"/>
      <c r="OF43" s="205"/>
      <c r="OG43" s="205"/>
      <c r="OH43" s="205"/>
      <c r="OI43" s="205"/>
      <c r="OJ43" s="205"/>
      <c r="OK43" s="205"/>
      <c r="OL43" s="205"/>
      <c r="OM43" s="205"/>
      <c r="ON43" s="205"/>
      <c r="OO43" s="205"/>
      <c r="OP43" s="205"/>
      <c r="OQ43" s="205"/>
      <c r="OR43" s="205"/>
      <c r="OS43" s="205"/>
      <c r="OT43" s="205"/>
      <c r="OU43" s="205"/>
      <c r="OV43" s="205"/>
      <c r="OW43" s="205"/>
      <c r="OX43" s="205"/>
      <c r="OY43" s="205"/>
      <c r="OZ43" s="205"/>
      <c r="PA43" s="205"/>
      <c r="PB43" s="205"/>
      <c r="PC43" s="205"/>
      <c r="PD43" s="205"/>
      <c r="PE43" s="205"/>
      <c r="PF43" s="205"/>
      <c r="PG43" s="205"/>
      <c r="PH43" s="205"/>
      <c r="PI43" s="205"/>
      <c r="PJ43" s="205"/>
      <c r="PK43" s="205"/>
      <c r="PL43" s="205"/>
      <c r="PM43" s="205"/>
      <c r="PN43" s="205"/>
      <c r="PO43" s="205"/>
      <c r="PP43" s="205"/>
      <c r="PQ43" s="205"/>
      <c r="PR43" s="205"/>
      <c r="PS43" s="205"/>
      <c r="PT43" s="205"/>
      <c r="PU43" s="205"/>
      <c r="PV43" s="205"/>
      <c r="PW43" s="205"/>
      <c r="PX43" s="205"/>
      <c r="PY43" s="205"/>
      <c r="PZ43" s="205"/>
      <c r="QA43" s="205"/>
      <c r="QB43" s="205"/>
      <c r="QC43" s="205"/>
      <c r="QD43" s="205"/>
      <c r="QE43" s="205"/>
      <c r="QF43" s="205"/>
      <c r="QG43" s="205"/>
      <c r="QH43" s="205"/>
      <c r="QI43" s="205"/>
      <c r="QJ43" s="205"/>
      <c r="QK43" s="205"/>
      <c r="QL43" s="205"/>
      <c r="QM43" s="205"/>
      <c r="QN43" s="205"/>
      <c r="QO43" s="205"/>
      <c r="QP43" s="205"/>
      <c r="QQ43" s="205"/>
      <c r="QR43" s="205"/>
      <c r="QS43" s="205"/>
      <c r="QT43" s="205"/>
      <c r="QU43" s="205"/>
      <c r="QV43" s="205"/>
      <c r="QW43" s="205"/>
      <c r="QX43" s="205"/>
      <c r="QY43" s="205"/>
      <c r="QZ43" s="205"/>
      <c r="RA43" s="205"/>
      <c r="RB43" s="205"/>
      <c r="RC43" s="205"/>
      <c r="RD43" s="205"/>
      <c r="RE43" s="205"/>
      <c r="RF43" s="205"/>
      <c r="RG43" s="205"/>
      <c r="RH43" s="205"/>
      <c r="RI43" s="205"/>
      <c r="RJ43" s="205"/>
      <c r="RK43" s="205"/>
      <c r="RL43" s="205"/>
      <c r="RM43" s="205"/>
      <c r="RN43" s="205"/>
      <c r="RO43" s="205"/>
      <c r="RP43" s="205"/>
      <c r="RQ43" s="205"/>
      <c r="RR43" s="205"/>
      <c r="RS43" s="205"/>
      <c r="RT43" s="205"/>
      <c r="RU43" s="205"/>
      <c r="RV43" s="205"/>
      <c r="RW43" s="205"/>
      <c r="RX43" s="205"/>
      <c r="RY43" s="205"/>
      <c r="RZ43" s="205"/>
      <c r="SA43" s="205"/>
      <c r="SB43" s="205"/>
      <c r="SC43" s="205"/>
      <c r="SD43" s="205"/>
      <c r="SE43" s="205"/>
      <c r="SF43" s="205"/>
      <c r="SG43" s="205"/>
      <c r="SH43" s="205"/>
      <c r="SI43" s="205"/>
      <c r="SJ43" s="205"/>
      <c r="SK43" s="205"/>
      <c r="SL43" s="205"/>
      <c r="SM43" s="205"/>
      <c r="SN43" s="205"/>
      <c r="SO43" s="205"/>
      <c r="SP43" s="205"/>
      <c r="SQ43" s="205"/>
      <c r="SR43" s="205"/>
      <c r="SS43" s="205"/>
      <c r="ST43" s="205"/>
      <c r="SU43" s="205"/>
      <c r="SV43" s="205"/>
      <c r="SW43" s="205"/>
      <c r="SX43" s="205"/>
      <c r="SY43" s="205"/>
      <c r="SZ43" s="205"/>
      <c r="TA43" s="205"/>
      <c r="TB43" s="205"/>
      <c r="TC43" s="205"/>
      <c r="TD43" s="205"/>
      <c r="TE43" s="205"/>
      <c r="TF43" s="205"/>
      <c r="TG43" s="205"/>
      <c r="TH43" s="205"/>
      <c r="TI43" s="205"/>
      <c r="TJ43" s="205"/>
      <c r="TK43" s="205"/>
      <c r="TL43" s="205"/>
      <c r="TM43" s="205"/>
      <c r="TN43" s="205"/>
      <c r="TO43" s="205"/>
      <c r="TP43" s="205"/>
      <c r="TQ43" s="205"/>
      <c r="TR43" s="205"/>
      <c r="TS43" s="205"/>
      <c r="TT43" s="205"/>
      <c r="TU43" s="205"/>
      <c r="TV43" s="205"/>
      <c r="TW43" s="205"/>
      <c r="TX43" s="205"/>
      <c r="TY43" s="205"/>
      <c r="TZ43" s="205"/>
      <c r="UA43" s="205"/>
      <c r="UB43" s="205"/>
      <c r="UC43" s="205"/>
      <c r="UD43" s="205"/>
      <c r="UE43" s="205"/>
      <c r="UF43" s="205"/>
      <c r="UG43" s="205"/>
      <c r="UH43" s="205"/>
      <c r="UI43" s="205"/>
      <c r="UJ43" s="205"/>
      <c r="UK43" s="205"/>
      <c r="UL43" s="205"/>
      <c r="UM43" s="205"/>
      <c r="UN43" s="205"/>
      <c r="UO43" s="205"/>
      <c r="UP43" s="205"/>
      <c r="UQ43" s="205"/>
      <c r="UR43" s="205"/>
      <c r="US43" s="205"/>
      <c r="UT43" s="205"/>
      <c r="UU43" s="205"/>
      <c r="UV43" s="205"/>
      <c r="UW43" s="205"/>
      <c r="UX43" s="205"/>
      <c r="UY43" s="205"/>
      <c r="UZ43" s="205"/>
      <c r="VA43" s="205"/>
      <c r="VB43" s="205"/>
      <c r="VC43" s="205"/>
      <c r="VD43" s="205"/>
      <c r="VE43" s="205"/>
      <c r="VF43" s="205"/>
      <c r="VG43" s="205"/>
      <c r="VH43" s="205"/>
      <c r="VI43" s="205"/>
      <c r="VJ43" s="205"/>
      <c r="VK43" s="205"/>
      <c r="VL43" s="205"/>
      <c r="VM43" s="205"/>
      <c r="VN43" s="205"/>
      <c r="VO43" s="205"/>
      <c r="VP43" s="205"/>
      <c r="VQ43" s="205"/>
      <c r="VR43" s="205"/>
      <c r="VS43" s="205"/>
      <c r="VT43" s="205"/>
      <c r="VU43" s="205"/>
      <c r="VV43" s="205"/>
      <c r="VW43" s="205"/>
      <c r="VX43" s="205"/>
      <c r="VY43" s="205"/>
      <c r="VZ43" s="205"/>
      <c r="WA43" s="205"/>
      <c r="WB43" s="205"/>
      <c r="WC43" s="205"/>
      <c r="WD43" s="205"/>
      <c r="WE43" s="205"/>
      <c r="WF43" s="205"/>
      <c r="WG43" s="205"/>
      <c r="WH43" s="205"/>
      <c r="WI43" s="205"/>
      <c r="WJ43" s="205"/>
      <c r="WK43" s="205"/>
      <c r="WL43" s="205"/>
      <c r="WM43" s="205"/>
      <c r="WN43" s="205"/>
      <c r="WO43" s="205"/>
      <c r="WP43" s="205"/>
      <c r="WQ43" s="205"/>
      <c r="WR43" s="205"/>
      <c r="WS43" s="205"/>
      <c r="WT43" s="205"/>
      <c r="WU43" s="205"/>
      <c r="WV43" s="205"/>
      <c r="WW43" s="205"/>
      <c r="WX43" s="205"/>
      <c r="WY43" s="205"/>
      <c r="WZ43" s="205"/>
      <c r="XA43" s="205"/>
      <c r="XB43" s="205"/>
      <c r="XC43" s="205"/>
      <c r="XD43" s="205"/>
      <c r="XE43" s="205"/>
      <c r="XF43" s="205"/>
      <c r="XG43" s="205"/>
      <c r="XH43" s="205"/>
      <c r="XI43" s="205"/>
      <c r="XJ43" s="205"/>
      <c r="XK43" s="205"/>
      <c r="XL43" s="205"/>
      <c r="XM43" s="205"/>
      <c r="XN43" s="205"/>
      <c r="XO43" s="205"/>
      <c r="XP43" s="205"/>
      <c r="XQ43" s="205"/>
      <c r="XR43" s="205"/>
      <c r="XS43" s="205"/>
      <c r="XT43" s="205"/>
      <c r="XU43" s="205"/>
      <c r="XV43" s="205"/>
      <c r="XW43" s="205"/>
      <c r="XX43" s="205"/>
      <c r="XY43" s="205"/>
      <c r="XZ43" s="205"/>
      <c r="YA43" s="205"/>
      <c r="YB43" s="205"/>
      <c r="YC43" s="205"/>
      <c r="YD43" s="205"/>
      <c r="YE43" s="205"/>
      <c r="YF43" s="205"/>
      <c r="YG43" s="205"/>
      <c r="YH43" s="205"/>
      <c r="YI43" s="205"/>
      <c r="YJ43" s="205"/>
      <c r="YK43" s="205"/>
      <c r="YL43" s="205"/>
      <c r="YM43" s="205"/>
      <c r="YN43" s="205"/>
      <c r="YO43" s="205"/>
      <c r="YP43" s="205"/>
      <c r="YQ43" s="205"/>
      <c r="YR43" s="205"/>
      <c r="YS43" s="205"/>
      <c r="YT43" s="205"/>
      <c r="YU43" s="205"/>
      <c r="YV43" s="205"/>
      <c r="YW43" s="205"/>
      <c r="YX43" s="205"/>
      <c r="YY43" s="205"/>
      <c r="YZ43" s="205"/>
      <c r="ZA43" s="205"/>
      <c r="ZB43" s="205"/>
      <c r="ZC43" s="205"/>
      <c r="ZD43" s="205"/>
      <c r="ZE43" s="205"/>
      <c r="ZF43" s="205"/>
      <c r="ZG43" s="205"/>
      <c r="ZH43" s="205"/>
      <c r="ZI43" s="205"/>
      <c r="ZJ43" s="205"/>
      <c r="ZK43" s="205"/>
      <c r="ZL43" s="205"/>
      <c r="ZM43" s="205"/>
      <c r="ZN43" s="205"/>
      <c r="ZO43" s="205"/>
      <c r="ZP43" s="205"/>
      <c r="ZQ43" s="205"/>
      <c r="ZR43" s="205"/>
      <c r="ZS43" s="205"/>
      <c r="ZT43" s="205"/>
      <c r="ZU43" s="205"/>
      <c r="ZV43" s="205"/>
      <c r="ZW43" s="205"/>
      <c r="ZX43" s="205"/>
      <c r="ZY43" s="205"/>
      <c r="ZZ43" s="205"/>
      <c r="AAA43" s="205"/>
      <c r="AAB43" s="205"/>
      <c r="AAC43" s="205"/>
      <c r="AAD43" s="205"/>
      <c r="AAE43" s="205"/>
      <c r="AAF43" s="205"/>
      <c r="AAG43" s="205"/>
      <c r="AAH43" s="205"/>
      <c r="AAI43" s="205"/>
      <c r="AAJ43" s="205"/>
      <c r="AAK43" s="205"/>
      <c r="AAL43" s="205"/>
      <c r="AAM43" s="205"/>
      <c r="AAN43" s="205"/>
      <c r="AAO43" s="205"/>
      <c r="AAP43" s="205"/>
      <c r="AAQ43" s="205"/>
      <c r="AAR43" s="205"/>
      <c r="AAS43" s="205"/>
      <c r="AAT43" s="205"/>
      <c r="AAU43" s="205"/>
      <c r="AAV43" s="205"/>
      <c r="AAW43" s="205"/>
      <c r="AAX43" s="205"/>
      <c r="AAY43" s="205"/>
      <c r="AAZ43" s="205"/>
      <c r="ABA43" s="205"/>
      <c r="ABB43" s="205"/>
      <c r="ABC43" s="205"/>
      <c r="ABD43" s="205"/>
      <c r="ABE43" s="205"/>
      <c r="ABF43" s="205"/>
      <c r="ABG43" s="205"/>
      <c r="ABH43" s="205"/>
      <c r="ABI43" s="205"/>
      <c r="ABJ43" s="205"/>
      <c r="ABK43" s="205"/>
      <c r="ABL43" s="205"/>
      <c r="ABM43" s="205"/>
      <c r="ABN43" s="205"/>
      <c r="ABO43" s="205"/>
      <c r="ABP43" s="205"/>
      <c r="ABQ43" s="205"/>
      <c r="ABR43" s="205"/>
      <c r="ABS43" s="205"/>
      <c r="ABT43" s="205"/>
      <c r="ABU43" s="205"/>
      <c r="ABV43" s="205"/>
      <c r="ABW43" s="205"/>
      <c r="ABX43" s="205"/>
      <c r="ABY43" s="205"/>
      <c r="ABZ43" s="205"/>
      <c r="ACA43" s="205"/>
      <c r="ACB43" s="205"/>
      <c r="ACC43" s="205"/>
      <c r="ACD43" s="205"/>
      <c r="ACE43" s="205"/>
      <c r="ACF43" s="205"/>
      <c r="ACG43" s="205"/>
      <c r="ACH43" s="205"/>
      <c r="ACI43" s="205"/>
      <c r="ACJ43" s="205"/>
      <c r="ACK43" s="205"/>
      <c r="ACL43" s="205"/>
      <c r="ACM43" s="205"/>
      <c r="ACN43" s="205"/>
      <c r="ACO43" s="205"/>
      <c r="ACP43" s="205"/>
      <c r="ACQ43" s="205"/>
      <c r="ACR43" s="205"/>
      <c r="ACS43" s="205"/>
      <c r="ACT43" s="205"/>
      <c r="ACU43" s="205"/>
      <c r="ACV43" s="205"/>
      <c r="ACW43" s="205"/>
      <c r="ACX43" s="205"/>
      <c r="ACY43" s="205"/>
      <c r="ACZ43" s="205"/>
      <c r="ADA43" s="205"/>
      <c r="ADB43" s="205"/>
      <c r="ADC43" s="205"/>
      <c r="ADD43" s="205"/>
      <c r="ADE43" s="205"/>
      <c r="ADF43" s="205"/>
      <c r="ADG43" s="205"/>
      <c r="ADH43" s="205"/>
      <c r="ADI43" s="205"/>
      <c r="ADJ43" s="205"/>
      <c r="ADK43" s="205"/>
      <c r="ADL43" s="205"/>
      <c r="ADM43" s="205"/>
      <c r="ADN43" s="205"/>
      <c r="ADO43" s="205"/>
      <c r="ADP43" s="205"/>
      <c r="ADQ43" s="205"/>
      <c r="ADR43" s="205"/>
      <c r="ADS43" s="205"/>
      <c r="ADT43" s="205"/>
      <c r="ADU43" s="205"/>
      <c r="ADV43" s="205"/>
      <c r="ADW43" s="205"/>
      <c r="ADX43" s="205"/>
      <c r="ADY43" s="205"/>
      <c r="ADZ43" s="205"/>
      <c r="AEA43" s="205"/>
      <c r="AEB43" s="205"/>
      <c r="AEC43" s="205"/>
      <c r="AED43" s="205"/>
      <c r="AEE43" s="205"/>
      <c r="AEF43" s="205"/>
      <c r="AEG43" s="205"/>
      <c r="AEH43" s="205"/>
      <c r="AEI43" s="205"/>
      <c r="AEJ43" s="205"/>
      <c r="AEK43" s="205"/>
      <c r="AEL43" s="205"/>
      <c r="AEM43" s="205"/>
      <c r="AEN43" s="205"/>
      <c r="AEO43" s="205"/>
      <c r="AEP43" s="205"/>
      <c r="AEQ43" s="205"/>
      <c r="AER43" s="205"/>
      <c r="AES43" s="205"/>
      <c r="AET43" s="205"/>
      <c r="AEU43" s="205"/>
      <c r="AEV43" s="205"/>
      <c r="AEW43" s="205"/>
      <c r="AEX43" s="205"/>
      <c r="AEY43" s="205"/>
      <c r="AEZ43" s="205"/>
      <c r="AFA43" s="205"/>
      <c r="AFB43" s="205"/>
      <c r="AFC43" s="205"/>
      <c r="AFD43" s="205"/>
      <c r="AFE43" s="205"/>
      <c r="AFF43" s="205"/>
      <c r="AFG43" s="205"/>
      <c r="AFH43" s="205"/>
      <c r="AFI43" s="205"/>
      <c r="AFJ43" s="205"/>
      <c r="AFK43" s="205"/>
      <c r="AFL43" s="205"/>
      <c r="AFM43" s="205"/>
      <c r="AFN43" s="205"/>
      <c r="AFO43" s="205"/>
      <c r="AFP43" s="205"/>
      <c r="AFQ43" s="205"/>
      <c r="AFR43" s="205"/>
      <c r="AFS43" s="205"/>
      <c r="AFT43" s="205"/>
      <c r="AFU43" s="205"/>
      <c r="AFV43" s="205"/>
      <c r="AFW43" s="205"/>
      <c r="AFX43" s="205"/>
      <c r="AFY43" s="205"/>
      <c r="AFZ43" s="205"/>
      <c r="AGA43" s="205"/>
      <c r="AGB43" s="205"/>
      <c r="AGC43" s="205"/>
      <c r="AGD43" s="205"/>
      <c r="AGE43" s="205"/>
      <c r="AGF43" s="205"/>
      <c r="AGG43" s="205"/>
      <c r="AGH43" s="205"/>
      <c r="AGI43" s="205"/>
      <c r="AGJ43" s="205"/>
      <c r="AGK43" s="205"/>
      <c r="AGL43" s="205"/>
      <c r="AGM43" s="205"/>
      <c r="AGN43" s="205"/>
      <c r="AGO43" s="205"/>
      <c r="AGP43" s="205"/>
      <c r="AGQ43" s="205"/>
      <c r="AGR43" s="205"/>
      <c r="AGS43" s="205"/>
      <c r="AGT43" s="205"/>
      <c r="AGU43" s="205"/>
      <c r="AGV43" s="205"/>
      <c r="AGW43" s="205"/>
      <c r="AGX43" s="205"/>
      <c r="AGY43" s="205"/>
      <c r="AGZ43" s="205"/>
      <c r="AHA43" s="205"/>
      <c r="AHB43" s="205"/>
      <c r="AHC43" s="205"/>
      <c r="AHD43" s="205"/>
      <c r="AHE43" s="205"/>
      <c r="AHF43" s="205"/>
      <c r="AHG43" s="205"/>
      <c r="AHH43" s="205"/>
      <c r="AHI43" s="205"/>
      <c r="AHJ43" s="205"/>
      <c r="AHK43" s="205"/>
      <c r="AHL43" s="205"/>
      <c r="AHM43" s="205"/>
      <c r="AHN43" s="205"/>
      <c r="AHO43" s="205"/>
      <c r="AHP43" s="205"/>
      <c r="AHQ43" s="205"/>
      <c r="AHR43" s="205"/>
      <c r="AHS43" s="205"/>
      <c r="AHT43" s="205"/>
      <c r="AHU43" s="205"/>
      <c r="AHV43" s="205"/>
      <c r="AHW43" s="205"/>
      <c r="AHX43" s="205"/>
      <c r="AHY43" s="205"/>
      <c r="AHZ43" s="205"/>
      <c r="AIA43" s="205"/>
      <c r="AIB43" s="205"/>
      <c r="AIC43" s="205"/>
      <c r="AID43" s="205"/>
      <c r="AIE43" s="205"/>
      <c r="AIF43" s="205"/>
      <c r="AIG43" s="205"/>
      <c r="AIH43" s="205"/>
      <c r="AII43" s="205"/>
      <c r="AIJ43" s="205"/>
      <c r="AIK43" s="205"/>
      <c r="AIL43" s="205"/>
      <c r="AIM43" s="205"/>
      <c r="AIN43" s="205"/>
      <c r="AIO43" s="205"/>
      <c r="AIP43" s="205"/>
      <c r="AIQ43" s="205"/>
      <c r="AIR43" s="205"/>
      <c r="AIS43" s="205"/>
      <c r="AIT43" s="205"/>
      <c r="AIU43" s="205"/>
      <c r="AIV43" s="205"/>
      <c r="AIW43" s="205"/>
      <c r="AIX43" s="205"/>
      <c r="AIY43" s="205"/>
      <c r="AIZ43" s="205"/>
      <c r="AJA43" s="205"/>
      <c r="AJB43" s="205"/>
      <c r="AJC43" s="205"/>
      <c r="AJD43" s="205"/>
      <c r="AJE43" s="205"/>
      <c r="AJF43" s="205"/>
      <c r="AJG43" s="205"/>
      <c r="AJH43" s="205"/>
      <c r="AJI43" s="205"/>
      <c r="AJJ43" s="205"/>
      <c r="AJK43" s="205"/>
      <c r="AJL43" s="205"/>
      <c r="AJM43" s="205"/>
      <c r="AJN43" s="205"/>
      <c r="AJO43" s="205"/>
      <c r="AJP43" s="205"/>
      <c r="AJQ43" s="205"/>
      <c r="AJR43" s="205"/>
      <c r="AJS43" s="205"/>
      <c r="AJT43" s="205"/>
      <c r="AJU43" s="205"/>
      <c r="AJV43" s="205"/>
      <c r="AJW43" s="205"/>
      <c r="AJX43" s="205"/>
      <c r="AJY43" s="205"/>
      <c r="AJZ43" s="205"/>
      <c r="AKA43" s="205"/>
      <c r="AKB43" s="205"/>
      <c r="AKC43" s="205"/>
      <c r="AKD43" s="205"/>
      <c r="AKE43" s="205"/>
      <c r="AKF43" s="205"/>
      <c r="AKG43" s="205"/>
      <c r="AKH43" s="205"/>
      <c r="AKI43" s="205"/>
      <c r="AKJ43" s="205"/>
      <c r="AKK43" s="205"/>
      <c r="AKL43" s="205"/>
      <c r="AKM43" s="205"/>
      <c r="AKN43" s="205"/>
      <c r="AKO43" s="205"/>
      <c r="AKP43" s="205"/>
      <c r="AKQ43" s="205"/>
      <c r="AKR43" s="205"/>
      <c r="AKS43" s="205"/>
      <c r="AKT43" s="205"/>
      <c r="AKU43" s="205"/>
      <c r="AKV43" s="205"/>
      <c r="AKW43" s="205"/>
      <c r="AKX43" s="205"/>
      <c r="AKY43" s="205"/>
      <c r="AKZ43" s="205"/>
      <c r="ALA43" s="205"/>
      <c r="ALB43" s="205"/>
      <c r="ALC43" s="205"/>
      <c r="ALD43" s="205"/>
      <c r="ALE43" s="205"/>
      <c r="ALF43" s="205"/>
      <c r="ALG43" s="205"/>
      <c r="ALH43" s="205"/>
      <c r="ALI43" s="205"/>
      <c r="ALJ43" s="205"/>
      <c r="ALK43" s="205"/>
      <c r="ALL43" s="205"/>
      <c r="ALM43" s="205"/>
      <c r="ALN43" s="205"/>
      <c r="ALO43" s="205"/>
      <c r="ALP43" s="205"/>
      <c r="ALQ43" s="205"/>
      <c r="ALR43" s="205"/>
      <c r="ALS43" s="205"/>
      <c r="ALT43" s="205"/>
      <c r="ALU43" s="205"/>
      <c r="ALV43" s="205"/>
      <c r="ALW43" s="205"/>
      <c r="ALX43" s="205"/>
      <c r="ALY43" s="205"/>
      <c r="ALZ43" s="205"/>
      <c r="AMA43" s="205"/>
      <c r="AMB43" s="205"/>
      <c r="AMC43" s="205"/>
      <c r="AMD43" s="205"/>
      <c r="AME43" s="205"/>
      <c r="AMF43" s="205"/>
      <c r="AMG43" s="205"/>
      <c r="AMH43" s="205"/>
      <c r="AMI43" s="205"/>
      <c r="AMJ43" s="205"/>
    </row>
    <row r="44" spans="1:1024" ht="30" customHeight="1" x14ac:dyDescent="0.2">
      <c r="C44" s="239" t="s">
        <v>347</v>
      </c>
      <c r="D44" s="121" t="str">
        <f>LCC_Input_Risultati!E$12&amp;"/anno"</f>
        <v>/anno</v>
      </c>
      <c r="E44" s="113">
        <f>IF(LCC_Input_Risultati!E66&gt;0,IF(LCC_Input_Risultati!E65="",E12*LCC_Input_Risultati!E63*LCC_Input_Risultati!E66*1/1000,E12*LCC_Input_Risultati!E65*LCC_Input_Risultati!E66*1/1000),0)</f>
        <v>0</v>
      </c>
      <c r="F44" s="113"/>
      <c r="G44" s="113">
        <f>IF(LCC_Input_Risultati!G66&gt;0,IF(LCC_Input_Risultati!G65="",G12*LCC_Input_Risultati!G63*LCC_Input_Risultati!G66*1/1000,G12*LCC_Input_Risultati!G65*LCC_Input_Risultati!G66*1/1000),0)</f>
        <v>0</v>
      </c>
      <c r="H44" s="110"/>
      <c r="I44" s="113">
        <f>IF(LCC_Input_Risultati!I66&gt;0,IF(LCC_Input_Risultati!I65="",I12*LCC_Input_Risultati!I63*LCC_Input_Risultati!I66*1/1000,I12*LCC_Input_Risultati!I65*LCC_Input_Risultati!I66*1/1000),0)</f>
        <v>0</v>
      </c>
      <c r="J44" s="110"/>
      <c r="K44" s="113">
        <f>IF(LCC_Input_Risultati!K66&gt;0,IF(LCC_Input_Risultati!K65="",K12*LCC_Input_Risultati!K63*LCC_Input_Risultati!K66*1/1000,K12*LCC_Input_Risultati!K65*LCC_Input_Risultati!K66*1/1000),0)</f>
        <v>0</v>
      </c>
      <c r="L44" s="110"/>
      <c r="M44" s="113">
        <f>IF(LCC_Input_Risultati!M66&gt;0,IF(LCC_Input_Risultati!M65="",M12*LCC_Input_Risultati!M63*LCC_Input_Risultati!M66*1/1000,M12*LCC_Input_Risultati!M65*LCC_Input_Risultati!M66*1/1000),0)</f>
        <v>0</v>
      </c>
      <c r="N44" s="110"/>
      <c r="O44" s="113">
        <f>IF(LCC_Input_Risultati!O66&gt;0,IF(LCC_Input_Risultati!O65="",O12*LCC_Input_Risultati!O63*LCC_Input_Risultati!O66*1/1000,O12*LCC_Input_Risultati!O65*LCC_Input_Risultati!O66*1/1000),0)</f>
        <v>0</v>
      </c>
      <c r="P44" s="110"/>
      <c r="Q44" s="113">
        <f>IF(LCC_Input_Risultati!Q66&gt;0,IF(LCC_Input_Risultati!Q65="",Q12*LCC_Input_Risultati!Q63*LCC_Input_Risultati!Q66*1/1000,Q12*LCC_Input_Risultati!Q65*LCC_Input_Risultati!Q66*1/1000),0)</f>
        <v>0</v>
      </c>
      <c r="R44" s="110"/>
      <c r="S44" s="113">
        <f>IF(LCC_Input_Risultati!S66&gt;0,IF(LCC_Input_Risultati!S65="",S12*LCC_Input_Risultati!S63*LCC_Input_Risultati!S66*1/1000,S12*LCC_Input_Risultati!S65*LCC_Input_Risultati!S66*1/1000),0)</f>
        <v>0</v>
      </c>
      <c r="T44" s="110"/>
      <c r="U44" s="113">
        <f>IF(LCC_Input_Risultati!U66&gt;0,IF(LCC_Input_Risultati!U65="",U12*LCC_Input_Risultati!U63*LCC_Input_Risultati!U66*1/1000,U12*LCC_Input_Risultati!U65*LCC_Input_Risultati!U66*1/1000),0)</f>
        <v>0</v>
      </c>
      <c r="V44" s="110"/>
      <c r="W44" s="113">
        <f>IF(LCC_Input_Risultati!W66&gt;0,IF(LCC_Input_Risultati!W65="",W12*LCC_Input_Risultati!W63*LCC_Input_Risultati!W66*1/1000,W12*LCC_Input_Risultati!W65*LCC_Input_Risultati!W66*1/1000),0)</f>
        <v>0</v>
      </c>
    </row>
    <row r="45" spans="1:1024" ht="30" customHeight="1" x14ac:dyDescent="0.2">
      <c r="C45" s="240" t="s">
        <v>348</v>
      </c>
      <c r="D45" s="121" t="str">
        <f>LCC_Input_Risultati!E$12</f>
        <v/>
      </c>
      <c r="E45" s="113">
        <f>E44*$E$5</f>
        <v>0</v>
      </c>
      <c r="F45" s="113"/>
      <c r="G45" s="113">
        <f>G44*$E$5</f>
        <v>0</v>
      </c>
      <c r="H45" s="110"/>
      <c r="I45" s="113">
        <f>I44*$E$5</f>
        <v>0</v>
      </c>
      <c r="J45" s="110"/>
      <c r="K45" s="113">
        <f>K44*$E$5</f>
        <v>0</v>
      </c>
      <c r="L45" s="110"/>
      <c r="M45" s="113">
        <f>M44*$E$5</f>
        <v>0</v>
      </c>
      <c r="N45" s="110"/>
      <c r="O45" s="113">
        <f>O44*$E$5</f>
        <v>0</v>
      </c>
      <c r="P45" s="110"/>
      <c r="Q45" s="113">
        <f>Q44*$E$5</f>
        <v>0</v>
      </c>
      <c r="R45" s="110"/>
      <c r="S45" s="113">
        <f>S44*$E$5</f>
        <v>0</v>
      </c>
      <c r="T45" s="110"/>
      <c r="U45" s="113">
        <f>U44*$E$5</f>
        <v>0</v>
      </c>
      <c r="V45" s="110"/>
      <c r="W45" s="113">
        <f>W44*$E$5</f>
        <v>0</v>
      </c>
    </row>
    <row r="46" spans="1:1024" x14ac:dyDescent="0.2">
      <c r="C46" s="109"/>
      <c r="D46" s="109"/>
      <c r="E46" s="110"/>
      <c r="F46" s="110"/>
      <c r="G46" s="110"/>
      <c r="H46" s="110"/>
      <c r="I46" s="110"/>
      <c r="J46" s="110"/>
      <c r="K46" s="110"/>
      <c r="L46" s="110"/>
      <c r="M46" s="110"/>
      <c r="N46" s="110"/>
      <c r="O46" s="110"/>
      <c r="P46" s="110"/>
      <c r="Q46" s="110"/>
      <c r="R46" s="110"/>
      <c r="S46" s="110"/>
      <c r="T46" s="110"/>
      <c r="U46" s="110"/>
      <c r="V46" s="110"/>
      <c r="W46" s="110"/>
    </row>
  </sheetData>
  <mergeCells count="1">
    <mergeCell ref="A1:B1"/>
  </mergeCells>
  <pageMargins left="0.75" right="0.75" top="1" bottom="1" header="0.51180555555555496" footer="0.51180555555555496"/>
  <pageSetup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Introduzione</vt:lpstr>
      <vt:lpstr>LCC_Input_Risultati</vt:lpstr>
      <vt:lpstr> Foglio_risposta_offerente</vt:lpstr>
      <vt:lpstr> Definizioni_Formule</vt:lpstr>
      <vt:lpstr>Risultati grafici</vt:lpstr>
      <vt:lpstr> Dati di riferimento</vt:lpstr>
      <vt:lpstr>Calcoli</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marco</cp:lastModifiedBy>
  <cp:revision>3</cp:revision>
  <cp:lastPrinted>2017-08-24T14:30:16Z</cp:lastPrinted>
  <dcterms:created xsi:type="dcterms:W3CDTF">2017-08-22T13:37:17Z</dcterms:created>
  <dcterms:modified xsi:type="dcterms:W3CDTF">2022-04-27T16:01:50Z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