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codeName="ThisWorkbook"/>
  <mc:AlternateContent xmlns:mc="http://schemas.openxmlformats.org/markup-compatibility/2006">
    <mc:Choice Requires="x15">
      <x15ac:absPath xmlns:x15ac="http://schemas.microsoft.com/office/spreadsheetml/2010/11/ac" url="D:\1. ENEA\ARCADIA_GPP\Schede di approfondimento+testo pagina web\Ultime 2 schede di approfondimento\"/>
    </mc:Choice>
  </mc:AlternateContent>
  <bookViews>
    <workbookView xWindow="0" yWindow="0" windowWidth="19200" windowHeight="7050" tabRatio="791"/>
  </bookViews>
  <sheets>
    <sheet name="Introduzione" sheetId="1" r:id="rId1"/>
    <sheet name="LCC_Input_Risultati" sheetId="2" r:id="rId2"/>
    <sheet name="Foglio_ Risposta Offerente" sheetId="3" r:id="rId3"/>
    <sheet name="Definizioni_Formule" sheetId="4" r:id="rId4"/>
    <sheet name="Risultati_Grafici" sheetId="7" r:id="rId5"/>
    <sheet name="Dati_di_Riferimento" sheetId="5" r:id="rId6"/>
    <sheet name="Calcoli" sheetId="6" r:id="rId7"/>
  </sheets>
  <externalReferences>
    <externalReference r:id="rId8"/>
  </externalReferences>
  <definedNames>
    <definedName name="discount_rate">'[1]LCC Inputs &amp; Results'!$F$42</definedName>
    <definedName name="inflation_rate">'[1]LCC Inputs &amp; Results'!$F$43</definedName>
    <definedName name="inflation_rate_electricity">'[1]LCC Inputs &amp; Results'!$F$44</definedName>
  </definedNames>
  <calcPr calcId="162913" concurrentCalc="0"/>
</workbook>
</file>

<file path=xl/calcChain.xml><?xml version="1.0" encoding="utf-8"?>
<calcChain xmlns="http://schemas.openxmlformats.org/spreadsheetml/2006/main">
  <c r="D39" i="6" l="1"/>
  <c r="D38" i="6"/>
  <c r="D32" i="6"/>
  <c r="D31" i="6"/>
  <c r="D25" i="6"/>
  <c r="D24" i="6"/>
  <c r="D23" i="6"/>
  <c r="D20" i="6"/>
  <c r="D21" i="6"/>
  <c r="D22" i="6"/>
  <c r="D13" i="6"/>
  <c r="D14" i="6"/>
  <c r="C5" i="5"/>
  <c r="E11" i="2"/>
  <c r="D91" i="3"/>
  <c r="D90" i="3"/>
  <c r="D87" i="3"/>
  <c r="D86" i="3"/>
  <c r="D22" i="3"/>
  <c r="D21" i="3"/>
  <c r="D134" i="2"/>
  <c r="D115" i="2"/>
  <c r="D132" i="2"/>
  <c r="D131" i="2"/>
  <c r="D129" i="2"/>
  <c r="D128" i="2"/>
  <c r="D124" i="2"/>
  <c r="D123" i="2"/>
  <c r="D121" i="2"/>
  <c r="D120" i="2"/>
  <c r="D116" i="2"/>
  <c r="D113" i="2"/>
  <c r="D112" i="2"/>
  <c r="D108" i="2"/>
  <c r="D107" i="2"/>
  <c r="D105" i="2"/>
  <c r="D104" i="2"/>
  <c r="D96" i="2"/>
  <c r="D100" i="2"/>
  <c r="D99" i="2"/>
  <c r="D97" i="2"/>
  <c r="D73" i="2"/>
  <c r="D71" i="2"/>
  <c r="D70" i="2"/>
  <c r="D68" i="2"/>
  <c r="D67" i="2"/>
  <c r="D64" i="2"/>
  <c r="D63" i="2"/>
  <c r="D60" i="2"/>
  <c r="D59" i="2"/>
  <c r="D56" i="2"/>
  <c r="D55" i="2"/>
  <c r="D52" i="2"/>
  <c r="D51" i="2"/>
  <c r="D35" i="2"/>
  <c r="D34" i="2"/>
  <c r="D33" i="2"/>
  <c r="D32" i="2"/>
  <c r="D29" i="2"/>
  <c r="D28" i="2"/>
  <c r="D27" i="2"/>
  <c r="W10" i="3"/>
  <c r="U10" i="3"/>
  <c r="S10" i="3"/>
  <c r="Q10" i="3"/>
  <c r="O10" i="3"/>
  <c r="M10" i="3"/>
  <c r="K10" i="3"/>
  <c r="I10" i="3"/>
  <c r="G10" i="3"/>
  <c r="E10" i="3"/>
  <c r="W9" i="3"/>
  <c r="U9" i="3"/>
  <c r="S9" i="3"/>
  <c r="Q9" i="3"/>
  <c r="O9" i="3"/>
  <c r="M9" i="3"/>
  <c r="K9" i="3"/>
  <c r="I9" i="3"/>
  <c r="G9" i="3"/>
  <c r="E9" i="3"/>
  <c r="W10" i="2"/>
  <c r="U10" i="2"/>
  <c r="S10" i="2"/>
  <c r="Q10" i="2"/>
  <c r="O10" i="2"/>
  <c r="M10" i="2"/>
  <c r="K10" i="2"/>
  <c r="I10" i="2"/>
  <c r="G10" i="2"/>
  <c r="E151" i="2"/>
  <c r="W12" i="3"/>
  <c r="U12" i="3"/>
  <c r="S12" i="3"/>
  <c r="Q12" i="3"/>
  <c r="O12" i="3"/>
  <c r="M12" i="3"/>
  <c r="K12" i="3"/>
  <c r="I12" i="3"/>
  <c r="G12" i="3"/>
  <c r="W17" i="2"/>
  <c r="W16" i="2"/>
  <c r="W13" i="2"/>
  <c r="W12" i="2"/>
  <c r="U17" i="2"/>
  <c r="U16" i="2"/>
  <c r="U13" i="2"/>
  <c r="U12" i="2"/>
  <c r="S17" i="2"/>
  <c r="S16" i="2"/>
  <c r="S13" i="2"/>
  <c r="S12" i="2"/>
  <c r="Q17" i="2"/>
  <c r="Q16" i="2"/>
  <c r="Q13" i="2"/>
  <c r="Q12" i="2"/>
  <c r="O17" i="2"/>
  <c r="O16" i="2"/>
  <c r="O13" i="2"/>
  <c r="O12" i="2"/>
  <c r="M17" i="2"/>
  <c r="M16" i="2"/>
  <c r="M13" i="2"/>
  <c r="M12" i="2"/>
  <c r="K17" i="2"/>
  <c r="K16" i="2"/>
  <c r="K13" i="2"/>
  <c r="K12" i="2"/>
  <c r="I17" i="2"/>
  <c r="I16" i="2"/>
  <c r="I13" i="2"/>
  <c r="I12" i="2"/>
  <c r="G17" i="2"/>
  <c r="G16" i="2"/>
  <c r="G13" i="2"/>
  <c r="G12" i="2"/>
  <c r="E5" i="6"/>
  <c r="E31" i="6"/>
  <c r="E6" i="6"/>
  <c r="E94" i="2"/>
  <c r="W37" i="6"/>
  <c r="W31" i="6"/>
  <c r="W30" i="6"/>
  <c r="W19" i="6"/>
  <c r="W11" i="6"/>
  <c r="U37" i="6"/>
  <c r="U31" i="6"/>
  <c r="U30" i="6"/>
  <c r="U19" i="6"/>
  <c r="U11" i="6"/>
  <c r="S37" i="6"/>
  <c r="S31" i="6"/>
  <c r="S30" i="6"/>
  <c r="S19" i="6"/>
  <c r="S11" i="6"/>
  <c r="Q37" i="6"/>
  <c r="Q31" i="6"/>
  <c r="Q30" i="6"/>
  <c r="Q19" i="6"/>
  <c r="Q11" i="6"/>
  <c r="O37" i="6"/>
  <c r="O31" i="6"/>
  <c r="O30" i="6"/>
  <c r="O19" i="6"/>
  <c r="O11" i="6"/>
  <c r="M37" i="6"/>
  <c r="M31" i="6"/>
  <c r="M30" i="6"/>
  <c r="M19" i="6"/>
  <c r="M11" i="6"/>
  <c r="K37" i="6"/>
  <c r="K31" i="6"/>
  <c r="K30" i="6"/>
  <c r="K19" i="6"/>
  <c r="K11" i="6"/>
  <c r="I37" i="6"/>
  <c r="I31" i="6"/>
  <c r="I30" i="6"/>
  <c r="I19" i="6"/>
  <c r="I11" i="6"/>
  <c r="W134" i="2"/>
  <c r="W22" i="6"/>
  <c r="W20" i="6"/>
  <c r="W21" i="6"/>
  <c r="W23" i="6"/>
  <c r="W24" i="6"/>
  <c r="W25" i="6"/>
  <c r="W141" i="2"/>
  <c r="W9" i="7"/>
  <c r="W132" i="2"/>
  <c r="W131" i="2"/>
  <c r="W130" i="2"/>
  <c r="W129" i="2"/>
  <c r="W128" i="2"/>
  <c r="W127" i="2"/>
  <c r="W126" i="2"/>
  <c r="W124" i="2"/>
  <c r="W123" i="2"/>
  <c r="W122" i="2"/>
  <c r="W121" i="2"/>
  <c r="W120" i="2"/>
  <c r="W119" i="2"/>
  <c r="W118" i="2"/>
  <c r="W116" i="2"/>
  <c r="W115" i="2"/>
  <c r="W114" i="2"/>
  <c r="W113" i="2"/>
  <c r="W112" i="2"/>
  <c r="W111" i="2"/>
  <c r="W110" i="2"/>
  <c r="W108" i="2"/>
  <c r="W107" i="2"/>
  <c r="W106" i="2"/>
  <c r="W105" i="2"/>
  <c r="W104" i="2"/>
  <c r="W103" i="2"/>
  <c r="W102" i="2"/>
  <c r="W100" i="2"/>
  <c r="W99" i="2"/>
  <c r="W98" i="2"/>
  <c r="W97" i="2"/>
  <c r="W96" i="2"/>
  <c r="W95" i="2"/>
  <c r="W94" i="2"/>
  <c r="W91" i="2"/>
  <c r="W90" i="2"/>
  <c r="W88" i="2"/>
  <c r="W87" i="2"/>
  <c r="W85" i="2"/>
  <c r="W84" i="2"/>
  <c r="W82" i="2"/>
  <c r="W81" i="2"/>
  <c r="W79" i="2"/>
  <c r="W78" i="2"/>
  <c r="W76" i="2"/>
  <c r="W73" i="2"/>
  <c r="W71" i="2"/>
  <c r="W70" i="2"/>
  <c r="W68" i="2"/>
  <c r="W67" i="2"/>
  <c r="W66" i="2"/>
  <c r="W64" i="2"/>
  <c r="W63" i="2"/>
  <c r="W62" i="2"/>
  <c r="W60" i="2"/>
  <c r="W59" i="2"/>
  <c r="W58" i="2"/>
  <c r="W56" i="2"/>
  <c r="W55" i="2"/>
  <c r="W54" i="2"/>
  <c r="W52" i="2"/>
  <c r="W51" i="2"/>
  <c r="W50" i="2"/>
  <c r="W41" i="2"/>
  <c r="W40" i="2"/>
  <c r="U134" i="2"/>
  <c r="U132" i="2"/>
  <c r="U131" i="2"/>
  <c r="U130" i="2"/>
  <c r="U129" i="2"/>
  <c r="U128" i="2"/>
  <c r="U127" i="2"/>
  <c r="U126" i="2"/>
  <c r="U124" i="2"/>
  <c r="U123" i="2"/>
  <c r="U122" i="2"/>
  <c r="U121" i="2"/>
  <c r="U120" i="2"/>
  <c r="U119" i="2"/>
  <c r="U118" i="2"/>
  <c r="U116" i="2"/>
  <c r="U115" i="2"/>
  <c r="U114" i="2"/>
  <c r="U113" i="2"/>
  <c r="U112" i="2"/>
  <c r="U111" i="2"/>
  <c r="U110" i="2"/>
  <c r="U108" i="2"/>
  <c r="U107" i="2"/>
  <c r="U106" i="2"/>
  <c r="U105" i="2"/>
  <c r="U104" i="2"/>
  <c r="U103" i="2"/>
  <c r="U102" i="2"/>
  <c r="U100" i="2"/>
  <c r="U99" i="2"/>
  <c r="U98" i="2"/>
  <c r="U97" i="2"/>
  <c r="U96" i="2"/>
  <c r="U95" i="2"/>
  <c r="U94" i="2"/>
  <c r="U91" i="2"/>
  <c r="U90" i="2"/>
  <c r="U88" i="2"/>
  <c r="U87" i="2"/>
  <c r="U85" i="2"/>
  <c r="U84" i="2"/>
  <c r="U82" i="2"/>
  <c r="U81" i="2"/>
  <c r="U79" i="2"/>
  <c r="U78" i="2"/>
  <c r="U76" i="2"/>
  <c r="U73" i="2"/>
  <c r="U71" i="2"/>
  <c r="U70" i="2"/>
  <c r="U68" i="2"/>
  <c r="U67" i="2"/>
  <c r="U66" i="2"/>
  <c r="U64" i="2"/>
  <c r="U63" i="2"/>
  <c r="U62" i="2"/>
  <c r="U60" i="2"/>
  <c r="U59" i="2"/>
  <c r="U58" i="2"/>
  <c r="U56" i="2"/>
  <c r="U55" i="2"/>
  <c r="U54" i="2"/>
  <c r="U52" i="2"/>
  <c r="U51" i="2"/>
  <c r="U50" i="2"/>
  <c r="U41" i="2"/>
  <c r="U40" i="2"/>
  <c r="S134" i="2"/>
  <c r="S22" i="6"/>
  <c r="S132" i="2"/>
  <c r="S131" i="2"/>
  <c r="S130" i="2"/>
  <c r="S129" i="2"/>
  <c r="S128" i="2"/>
  <c r="S127" i="2"/>
  <c r="S126" i="2"/>
  <c r="S124" i="2"/>
  <c r="S123" i="2"/>
  <c r="S122" i="2"/>
  <c r="S121" i="2"/>
  <c r="S120" i="2"/>
  <c r="S119" i="2"/>
  <c r="S118" i="2"/>
  <c r="S116" i="2"/>
  <c r="S115" i="2"/>
  <c r="S114" i="2"/>
  <c r="S113" i="2"/>
  <c r="S112" i="2"/>
  <c r="S111" i="2"/>
  <c r="S110" i="2"/>
  <c r="S108" i="2"/>
  <c r="S107" i="2"/>
  <c r="S106" i="2"/>
  <c r="S105" i="2"/>
  <c r="S104" i="2"/>
  <c r="S103" i="2"/>
  <c r="S102" i="2"/>
  <c r="S100" i="2"/>
  <c r="S99" i="2"/>
  <c r="S98" i="2"/>
  <c r="S97" i="2"/>
  <c r="S96" i="2"/>
  <c r="S95" i="2"/>
  <c r="S94" i="2"/>
  <c r="S91" i="2"/>
  <c r="S90" i="2"/>
  <c r="S88" i="2"/>
  <c r="S87" i="2"/>
  <c r="S85" i="2"/>
  <c r="S84" i="2"/>
  <c r="S82" i="2"/>
  <c r="S81" i="2"/>
  <c r="S79" i="2"/>
  <c r="S78" i="2"/>
  <c r="S76" i="2"/>
  <c r="S73" i="2"/>
  <c r="S71" i="2"/>
  <c r="S70" i="2"/>
  <c r="S68" i="2"/>
  <c r="S67" i="2"/>
  <c r="S66" i="2"/>
  <c r="S64" i="2"/>
  <c r="S63" i="2"/>
  <c r="S62" i="2"/>
  <c r="S60" i="2"/>
  <c r="S59" i="2"/>
  <c r="S58" i="2"/>
  <c r="S56" i="2"/>
  <c r="S55" i="2"/>
  <c r="S54" i="2"/>
  <c r="S52" i="2"/>
  <c r="S51" i="2"/>
  <c r="S50" i="2"/>
  <c r="S41" i="2"/>
  <c r="S40" i="2"/>
  <c r="Q134" i="2"/>
  <c r="Q132" i="2"/>
  <c r="Q131" i="2"/>
  <c r="Q130" i="2"/>
  <c r="Q129" i="2"/>
  <c r="Q128" i="2"/>
  <c r="Q127" i="2"/>
  <c r="Q126" i="2"/>
  <c r="Q124" i="2"/>
  <c r="Q123" i="2"/>
  <c r="Q122" i="2"/>
  <c r="Q121" i="2"/>
  <c r="Q120" i="2"/>
  <c r="Q119" i="2"/>
  <c r="Q118" i="2"/>
  <c r="Q116" i="2"/>
  <c r="Q115" i="2"/>
  <c r="Q114" i="2"/>
  <c r="Q113" i="2"/>
  <c r="Q112" i="2"/>
  <c r="Q111" i="2"/>
  <c r="Q110" i="2"/>
  <c r="Q108" i="2"/>
  <c r="Q107" i="2"/>
  <c r="Q106" i="2"/>
  <c r="Q105" i="2"/>
  <c r="Q104" i="2"/>
  <c r="Q103" i="2"/>
  <c r="Q102" i="2"/>
  <c r="Q100" i="2"/>
  <c r="Q99" i="2"/>
  <c r="Q98" i="2"/>
  <c r="Q97" i="2"/>
  <c r="Q96" i="2"/>
  <c r="Q95" i="2"/>
  <c r="Q94" i="2"/>
  <c r="Q91" i="2"/>
  <c r="Q90" i="2"/>
  <c r="Q88" i="2"/>
  <c r="Q87" i="2"/>
  <c r="Q85" i="2"/>
  <c r="Q84" i="2"/>
  <c r="Q82" i="2"/>
  <c r="Q81" i="2"/>
  <c r="Q79" i="2"/>
  <c r="Q78" i="2"/>
  <c r="Q76" i="2"/>
  <c r="Q73" i="2"/>
  <c r="Q71" i="2"/>
  <c r="Q70" i="2"/>
  <c r="Q68" i="2"/>
  <c r="Q67" i="2"/>
  <c r="Q66" i="2"/>
  <c r="Q64" i="2"/>
  <c r="Q63" i="2"/>
  <c r="Q62" i="2"/>
  <c r="Q60" i="2"/>
  <c r="Q59" i="2"/>
  <c r="Q58" i="2"/>
  <c r="Q56" i="2"/>
  <c r="Q55" i="2"/>
  <c r="Q54" i="2"/>
  <c r="Q52" i="2"/>
  <c r="Q51" i="2"/>
  <c r="Q50" i="2"/>
  <c r="Q41" i="2"/>
  <c r="Q40" i="2"/>
  <c r="O134" i="2"/>
  <c r="O22" i="6"/>
  <c r="O132" i="2"/>
  <c r="O131" i="2"/>
  <c r="O130" i="2"/>
  <c r="O129" i="2"/>
  <c r="O128" i="2"/>
  <c r="O127" i="2"/>
  <c r="O126" i="2"/>
  <c r="O124" i="2"/>
  <c r="O123" i="2"/>
  <c r="O122" i="2"/>
  <c r="O121" i="2"/>
  <c r="O120" i="2"/>
  <c r="O119" i="2"/>
  <c r="O118" i="2"/>
  <c r="O116" i="2"/>
  <c r="O115" i="2"/>
  <c r="O114" i="2"/>
  <c r="O113" i="2"/>
  <c r="O112" i="2"/>
  <c r="O111" i="2"/>
  <c r="O110" i="2"/>
  <c r="O108" i="2"/>
  <c r="O107" i="2"/>
  <c r="O106" i="2"/>
  <c r="O105" i="2"/>
  <c r="O104" i="2"/>
  <c r="O103" i="2"/>
  <c r="O102" i="2"/>
  <c r="O100" i="2"/>
  <c r="O99" i="2"/>
  <c r="O98" i="2"/>
  <c r="O97" i="2"/>
  <c r="O96" i="2"/>
  <c r="O95" i="2"/>
  <c r="O94" i="2"/>
  <c r="O91" i="2"/>
  <c r="O90" i="2"/>
  <c r="O88" i="2"/>
  <c r="O87" i="2"/>
  <c r="O85" i="2"/>
  <c r="O84" i="2"/>
  <c r="O82" i="2"/>
  <c r="O81" i="2"/>
  <c r="O79" i="2"/>
  <c r="O78" i="2"/>
  <c r="O76" i="2"/>
  <c r="O73" i="2"/>
  <c r="O71" i="2"/>
  <c r="O70" i="2"/>
  <c r="O68" i="2"/>
  <c r="O67" i="2"/>
  <c r="O66" i="2"/>
  <c r="O64" i="2"/>
  <c r="O63" i="2"/>
  <c r="O62" i="2"/>
  <c r="O60" i="2"/>
  <c r="O59" i="2"/>
  <c r="O58" i="2"/>
  <c r="O56" i="2"/>
  <c r="O55" i="2"/>
  <c r="O54" i="2"/>
  <c r="O52" i="2"/>
  <c r="O51" i="2"/>
  <c r="O50" i="2"/>
  <c r="O41" i="2"/>
  <c r="O40" i="2"/>
  <c r="M134" i="2"/>
  <c r="M132" i="2"/>
  <c r="M131" i="2"/>
  <c r="M130" i="2"/>
  <c r="M129" i="2"/>
  <c r="M128" i="2"/>
  <c r="M127" i="2"/>
  <c r="M126" i="2"/>
  <c r="M124" i="2"/>
  <c r="M123" i="2"/>
  <c r="M122" i="2"/>
  <c r="M121" i="2"/>
  <c r="M120" i="2"/>
  <c r="M119" i="2"/>
  <c r="M118" i="2"/>
  <c r="M116" i="2"/>
  <c r="M115" i="2"/>
  <c r="M114" i="2"/>
  <c r="M113" i="2"/>
  <c r="M112" i="2"/>
  <c r="M111" i="2"/>
  <c r="M110" i="2"/>
  <c r="M108" i="2"/>
  <c r="M107" i="2"/>
  <c r="M106" i="2"/>
  <c r="M105" i="2"/>
  <c r="M104" i="2"/>
  <c r="M103" i="2"/>
  <c r="M102" i="2"/>
  <c r="M100" i="2"/>
  <c r="M99" i="2"/>
  <c r="M98" i="2"/>
  <c r="M97" i="2"/>
  <c r="M96" i="2"/>
  <c r="M95" i="2"/>
  <c r="M94" i="2"/>
  <c r="M91" i="2"/>
  <c r="M90" i="2"/>
  <c r="M88" i="2"/>
  <c r="M87" i="2"/>
  <c r="M85" i="2"/>
  <c r="M84" i="2"/>
  <c r="M82" i="2"/>
  <c r="M81" i="2"/>
  <c r="M79" i="2"/>
  <c r="M78" i="2"/>
  <c r="M76" i="2"/>
  <c r="M73" i="2"/>
  <c r="M71" i="2"/>
  <c r="M70" i="2"/>
  <c r="M68" i="2"/>
  <c r="M67" i="2"/>
  <c r="M66" i="2"/>
  <c r="M64" i="2"/>
  <c r="M63" i="2"/>
  <c r="M62" i="2"/>
  <c r="M60" i="2"/>
  <c r="M59" i="2"/>
  <c r="M58" i="2"/>
  <c r="M56" i="2"/>
  <c r="M55" i="2"/>
  <c r="M54" i="2"/>
  <c r="M52" i="2"/>
  <c r="M51" i="2"/>
  <c r="M50" i="2"/>
  <c r="M41" i="2"/>
  <c r="M40" i="2"/>
  <c r="K134" i="2"/>
  <c r="K22" i="6"/>
  <c r="K132" i="2"/>
  <c r="K131" i="2"/>
  <c r="K130" i="2"/>
  <c r="K129" i="2"/>
  <c r="K128" i="2"/>
  <c r="K127" i="2"/>
  <c r="K126" i="2"/>
  <c r="K124" i="2"/>
  <c r="K123" i="2"/>
  <c r="K122" i="2"/>
  <c r="K121" i="2"/>
  <c r="K120" i="2"/>
  <c r="K119" i="2"/>
  <c r="K118" i="2"/>
  <c r="K116" i="2"/>
  <c r="K115" i="2"/>
  <c r="K114" i="2"/>
  <c r="K113" i="2"/>
  <c r="K112" i="2"/>
  <c r="K111" i="2"/>
  <c r="K110" i="2"/>
  <c r="K108" i="2"/>
  <c r="K107" i="2"/>
  <c r="K106" i="2"/>
  <c r="K105" i="2"/>
  <c r="K104" i="2"/>
  <c r="K103" i="2"/>
  <c r="K102" i="2"/>
  <c r="K100" i="2"/>
  <c r="K99" i="2"/>
  <c r="K98" i="2"/>
  <c r="K97" i="2"/>
  <c r="K96" i="2"/>
  <c r="K95" i="2"/>
  <c r="K94" i="2"/>
  <c r="K91" i="2"/>
  <c r="K90" i="2"/>
  <c r="K88" i="2"/>
  <c r="K87" i="2"/>
  <c r="K85" i="2"/>
  <c r="K84" i="2"/>
  <c r="K82" i="2"/>
  <c r="K81" i="2"/>
  <c r="K79" i="2"/>
  <c r="K78" i="2"/>
  <c r="K76" i="2"/>
  <c r="K73" i="2"/>
  <c r="K71" i="2"/>
  <c r="K70" i="2"/>
  <c r="K68" i="2"/>
  <c r="K67" i="2"/>
  <c r="K66" i="2"/>
  <c r="K64" i="2"/>
  <c r="K63" i="2"/>
  <c r="K62" i="2"/>
  <c r="K60" i="2"/>
  <c r="K59" i="2"/>
  <c r="K58" i="2"/>
  <c r="K56" i="2"/>
  <c r="K55" i="2"/>
  <c r="K54" i="2"/>
  <c r="K52" i="2"/>
  <c r="K51" i="2"/>
  <c r="K50" i="2"/>
  <c r="K41" i="2"/>
  <c r="K40" i="2"/>
  <c r="I40" i="2"/>
  <c r="I41" i="2"/>
  <c r="I50" i="2"/>
  <c r="I51" i="2"/>
  <c r="I52" i="2"/>
  <c r="I54" i="2"/>
  <c r="I55" i="2"/>
  <c r="I56" i="2"/>
  <c r="I58" i="2"/>
  <c r="I59" i="2"/>
  <c r="I60" i="2"/>
  <c r="I62" i="2"/>
  <c r="I63" i="2"/>
  <c r="I64" i="2"/>
  <c r="I66" i="2"/>
  <c r="I67" i="2"/>
  <c r="I68" i="2"/>
  <c r="I70" i="2"/>
  <c r="I71" i="2"/>
  <c r="I73" i="2"/>
  <c r="I76" i="2"/>
  <c r="I78" i="2"/>
  <c r="I79" i="2"/>
  <c r="I81" i="2"/>
  <c r="I82" i="2"/>
  <c r="I84" i="2"/>
  <c r="I85" i="2"/>
  <c r="I87" i="2"/>
  <c r="I88" i="2"/>
  <c r="I90" i="2"/>
  <c r="I91" i="2"/>
  <c r="I94" i="2"/>
  <c r="I95" i="2"/>
  <c r="I96" i="2"/>
  <c r="I97" i="2"/>
  <c r="I98" i="2"/>
  <c r="I99" i="2"/>
  <c r="I100" i="2"/>
  <c r="I102" i="2"/>
  <c r="I103" i="2"/>
  <c r="I104" i="2"/>
  <c r="I105" i="2"/>
  <c r="I106" i="2"/>
  <c r="I107" i="2"/>
  <c r="I108" i="2"/>
  <c r="I110" i="2"/>
  <c r="I111" i="2"/>
  <c r="I112" i="2"/>
  <c r="I113" i="2"/>
  <c r="I114" i="2"/>
  <c r="I115" i="2"/>
  <c r="I116" i="2"/>
  <c r="I118" i="2"/>
  <c r="I119" i="2"/>
  <c r="I120" i="2"/>
  <c r="I121" i="2"/>
  <c r="I122" i="2"/>
  <c r="I123" i="2"/>
  <c r="I124" i="2"/>
  <c r="I126" i="2"/>
  <c r="I127" i="2"/>
  <c r="I128" i="2"/>
  <c r="I129" i="2"/>
  <c r="I130" i="2"/>
  <c r="I131" i="2"/>
  <c r="I132" i="2"/>
  <c r="I134" i="2"/>
  <c r="I22" i="6"/>
  <c r="W47" i="2"/>
  <c r="U47" i="2"/>
  <c r="S47" i="2"/>
  <c r="Q47" i="2"/>
  <c r="O47" i="2"/>
  <c r="M47" i="2"/>
  <c r="K47" i="2"/>
  <c r="I47" i="2"/>
  <c r="U22" i="6"/>
  <c r="Q22" i="6"/>
  <c r="M22" i="6"/>
  <c r="U12" i="6"/>
  <c r="U13" i="6"/>
  <c r="U14" i="6"/>
  <c r="U140" i="2"/>
  <c r="U8" i="7"/>
  <c r="I25" i="6"/>
  <c r="M21" i="6"/>
  <c r="M20" i="6"/>
  <c r="M23" i="6"/>
  <c r="M24" i="6"/>
  <c r="M25" i="6"/>
  <c r="M141" i="2"/>
  <c r="M9" i="7"/>
  <c r="Q20" i="6"/>
  <c r="Q21" i="6"/>
  <c r="U21" i="6"/>
  <c r="U20" i="6"/>
  <c r="U23" i="6"/>
  <c r="U24" i="6"/>
  <c r="U25" i="6"/>
  <c r="U141" i="2"/>
  <c r="U9" i="7"/>
  <c r="I20" i="6"/>
  <c r="I21" i="6"/>
  <c r="I23" i="6"/>
  <c r="I24" i="6"/>
  <c r="I141" i="2"/>
  <c r="I9" i="7"/>
  <c r="I12" i="6"/>
  <c r="I13" i="6"/>
  <c r="I14" i="6"/>
  <c r="I140" i="2"/>
  <c r="K21" i="6"/>
  <c r="K20" i="6"/>
  <c r="K23" i="6"/>
  <c r="K24" i="6"/>
  <c r="K25" i="6"/>
  <c r="K141" i="2"/>
  <c r="K9" i="7"/>
  <c r="O21" i="6"/>
  <c r="O20" i="6"/>
  <c r="O23" i="6"/>
  <c r="O24" i="6"/>
  <c r="O25" i="6"/>
  <c r="O141" i="2"/>
  <c r="O9" i="7"/>
  <c r="S21" i="6"/>
  <c r="S20" i="6"/>
  <c r="S23" i="6"/>
  <c r="S24" i="6"/>
  <c r="M12" i="6"/>
  <c r="M147" i="2"/>
  <c r="E38" i="2"/>
  <c r="M38" i="2"/>
  <c r="M148" i="2"/>
  <c r="Q12" i="6"/>
  <c r="Q147" i="2"/>
  <c r="Q25" i="6"/>
  <c r="S25" i="6"/>
  <c r="W12" i="6"/>
  <c r="W13" i="6"/>
  <c r="W14" i="6"/>
  <c r="W140" i="2"/>
  <c r="W8" i="7"/>
  <c r="W147" i="2"/>
  <c r="M139" i="2"/>
  <c r="M7" i="7"/>
  <c r="U139" i="2"/>
  <c r="U7" i="7"/>
  <c r="Q139" i="2"/>
  <c r="Q7" i="7"/>
  <c r="W139" i="2"/>
  <c r="W7" i="7"/>
  <c r="O139" i="2"/>
  <c r="O7" i="7"/>
  <c r="K139" i="2"/>
  <c r="K7" i="7"/>
  <c r="S139" i="2"/>
  <c r="S7" i="7"/>
  <c r="S12" i="6"/>
  <c r="O12" i="6"/>
  <c r="O13" i="6"/>
  <c r="O14" i="6"/>
  <c r="O140" i="2"/>
  <c r="O8" i="7"/>
  <c r="K12" i="6"/>
  <c r="K13" i="6"/>
  <c r="K14" i="6"/>
  <c r="K140" i="2"/>
  <c r="I139" i="2"/>
  <c r="I7" i="7"/>
  <c r="Q13" i="6"/>
  <c r="Q14" i="6"/>
  <c r="Q140" i="2"/>
  <c r="U147" i="2"/>
  <c r="S13" i="6"/>
  <c r="S14" i="6"/>
  <c r="S140" i="2"/>
  <c r="S147" i="2"/>
  <c r="K147" i="2"/>
  <c r="E32" i="6"/>
  <c r="W32" i="6"/>
  <c r="S32" i="6"/>
  <c r="I32" i="6"/>
  <c r="U32" i="6"/>
  <c r="K32" i="6"/>
  <c r="M32" i="6"/>
  <c r="O32" i="6"/>
  <c r="Q32" i="6"/>
  <c r="G31" i="6"/>
  <c r="G32" i="6"/>
  <c r="E97" i="2"/>
  <c r="E96" i="2"/>
  <c r="E98" i="2"/>
  <c r="E142" i="2"/>
  <c r="W6" i="7"/>
  <c r="U6" i="7"/>
  <c r="S6" i="7"/>
  <c r="Q6" i="7"/>
  <c r="O6" i="7"/>
  <c r="M6" i="7"/>
  <c r="K6" i="7"/>
  <c r="I6" i="7"/>
  <c r="G6" i="7"/>
  <c r="E6" i="7"/>
  <c r="G134" i="2"/>
  <c r="G22" i="6"/>
  <c r="G132" i="2"/>
  <c r="G131" i="2"/>
  <c r="G130" i="2"/>
  <c r="G129" i="2"/>
  <c r="G128" i="2"/>
  <c r="G127" i="2"/>
  <c r="G126" i="2"/>
  <c r="G124" i="2"/>
  <c r="G123" i="2"/>
  <c r="G122" i="2"/>
  <c r="G121" i="2"/>
  <c r="G120" i="2"/>
  <c r="G119" i="2"/>
  <c r="G118" i="2"/>
  <c r="G116" i="2"/>
  <c r="G115" i="2"/>
  <c r="G114" i="2"/>
  <c r="G113" i="2"/>
  <c r="G112" i="2"/>
  <c r="G111" i="2"/>
  <c r="G110" i="2"/>
  <c r="G108" i="2"/>
  <c r="G107" i="2"/>
  <c r="G106" i="2"/>
  <c r="G105" i="2"/>
  <c r="G104" i="2"/>
  <c r="G103" i="2"/>
  <c r="G102" i="2"/>
  <c r="G100" i="2"/>
  <c r="G99" i="2"/>
  <c r="G98" i="2"/>
  <c r="G97" i="2"/>
  <c r="G96" i="2"/>
  <c r="G95" i="2"/>
  <c r="G94" i="2"/>
  <c r="G91" i="2"/>
  <c r="G90" i="2"/>
  <c r="G88" i="2"/>
  <c r="G87" i="2"/>
  <c r="G85" i="2"/>
  <c r="G84" i="2"/>
  <c r="G82" i="2"/>
  <c r="G81" i="2"/>
  <c r="G79" i="2"/>
  <c r="G78" i="2"/>
  <c r="G76" i="2"/>
  <c r="G73" i="2"/>
  <c r="G71" i="2"/>
  <c r="G70" i="2"/>
  <c r="G68" i="2"/>
  <c r="G67" i="2"/>
  <c r="G66" i="2"/>
  <c r="G64" i="2"/>
  <c r="G63" i="2"/>
  <c r="G62" i="2"/>
  <c r="G60" i="2"/>
  <c r="G59" i="2"/>
  <c r="G58" i="2"/>
  <c r="G56" i="2"/>
  <c r="G55" i="2"/>
  <c r="G54" i="2"/>
  <c r="G52" i="2"/>
  <c r="G51" i="2"/>
  <c r="G50" i="2"/>
  <c r="G47" i="2"/>
  <c r="E50" i="2"/>
  <c r="E51" i="2"/>
  <c r="E52" i="2"/>
  <c r="E54" i="2"/>
  <c r="E55" i="2"/>
  <c r="E56" i="2"/>
  <c r="E58" i="2"/>
  <c r="E59" i="2"/>
  <c r="E60" i="2"/>
  <c r="E62" i="2"/>
  <c r="E63" i="2"/>
  <c r="E64" i="2"/>
  <c r="E66" i="2"/>
  <c r="E67" i="2"/>
  <c r="E68" i="2"/>
  <c r="E70" i="2"/>
  <c r="E71" i="2"/>
  <c r="E73" i="2"/>
  <c r="E76" i="2"/>
  <c r="E78" i="2"/>
  <c r="E79" i="2"/>
  <c r="E81" i="2"/>
  <c r="E82" i="2"/>
  <c r="E84" i="2"/>
  <c r="E85" i="2"/>
  <c r="E87" i="2"/>
  <c r="E88" i="2"/>
  <c r="E90" i="2"/>
  <c r="E91" i="2"/>
  <c r="E95" i="2"/>
  <c r="E99" i="2"/>
  <c r="E100" i="2"/>
  <c r="E102" i="2"/>
  <c r="E103" i="2"/>
  <c r="E104" i="2"/>
  <c r="E105" i="2"/>
  <c r="E106" i="2"/>
  <c r="E107" i="2"/>
  <c r="E108" i="2"/>
  <c r="E110" i="2"/>
  <c r="E111" i="2"/>
  <c r="E112" i="2"/>
  <c r="E113" i="2"/>
  <c r="E114" i="2"/>
  <c r="E115" i="2"/>
  <c r="E116" i="2"/>
  <c r="E118" i="2"/>
  <c r="E119" i="2"/>
  <c r="E120" i="2"/>
  <c r="E121" i="2"/>
  <c r="E122" i="2"/>
  <c r="E123" i="2"/>
  <c r="E124" i="2"/>
  <c r="E126" i="2"/>
  <c r="E127" i="2"/>
  <c r="E128" i="2"/>
  <c r="E129" i="2"/>
  <c r="E130" i="2"/>
  <c r="E131" i="2"/>
  <c r="E132" i="2"/>
  <c r="E134" i="2"/>
  <c r="E22" i="6"/>
  <c r="E20" i="6"/>
  <c r="E21" i="6"/>
  <c r="E23" i="6"/>
  <c r="E24" i="6"/>
  <c r="E25" i="6"/>
  <c r="E12" i="6"/>
  <c r="E13" i="6"/>
  <c r="E14" i="6"/>
  <c r="E140" i="2"/>
  <c r="E147" i="2"/>
  <c r="E148" i="2"/>
  <c r="E139" i="2"/>
  <c r="E7" i="7"/>
  <c r="G21" i="6"/>
  <c r="G20" i="6"/>
  <c r="G139" i="2"/>
  <c r="G7" i="7"/>
  <c r="G12" i="6"/>
  <c r="G13" i="6"/>
  <c r="G14" i="6"/>
  <c r="G140" i="2"/>
  <c r="G8" i="7"/>
  <c r="G23" i="6"/>
  <c r="G24" i="6"/>
  <c r="G25" i="6"/>
  <c r="G141" i="2"/>
  <c r="G40" i="2"/>
  <c r="W5" i="7"/>
  <c r="U5" i="7"/>
  <c r="S5" i="7"/>
  <c r="Q5" i="7"/>
  <c r="O5" i="7"/>
  <c r="M5" i="7"/>
  <c r="K5" i="7"/>
  <c r="I5" i="7"/>
  <c r="G5" i="7"/>
  <c r="E5" i="7"/>
  <c r="Q38" i="2"/>
  <c r="G41" i="2"/>
  <c r="E47" i="2"/>
  <c r="G37" i="6"/>
  <c r="E37" i="6"/>
  <c r="G30" i="6"/>
  <c r="E30" i="6"/>
  <c r="G19" i="6"/>
  <c r="E19" i="6"/>
  <c r="G11" i="6"/>
  <c r="E11" i="6"/>
  <c r="E38" i="6"/>
  <c r="E39" i="6"/>
  <c r="E143" i="2"/>
  <c r="E11" i="7"/>
  <c r="W38" i="2"/>
  <c r="W38" i="6"/>
  <c r="W39" i="6"/>
  <c r="I38" i="2"/>
  <c r="S38" i="2"/>
  <c r="S38" i="6"/>
  <c r="S39" i="6"/>
  <c r="S143" i="2"/>
  <c r="S11" i="7"/>
  <c r="D48" i="3"/>
  <c r="D157" i="2"/>
  <c r="D56" i="3"/>
  <c r="G142" i="2"/>
  <c r="G38" i="2"/>
  <c r="S142" i="2"/>
  <c r="M142" i="2"/>
  <c r="Q142" i="2"/>
  <c r="W142" i="2"/>
  <c r="U142" i="2"/>
  <c r="O142" i="2"/>
  <c r="D143" i="2"/>
  <c r="D140" i="2"/>
  <c r="I142" i="2"/>
  <c r="K142" i="2"/>
  <c r="G38" i="6"/>
  <c r="G39" i="6"/>
  <c r="G143" i="2"/>
  <c r="W143" i="2"/>
  <c r="W11" i="7"/>
  <c r="G10" i="7"/>
  <c r="W10" i="7"/>
  <c r="U10" i="7"/>
  <c r="Q10" i="7"/>
  <c r="S10" i="7"/>
  <c r="O10" i="7"/>
  <c r="M10" i="7"/>
  <c r="K10" i="7"/>
  <c r="I10" i="7"/>
  <c r="E154" i="2"/>
  <c r="E10" i="7"/>
  <c r="W148" i="2"/>
  <c r="E141" i="2"/>
  <c r="E9" i="7"/>
  <c r="S148" i="2"/>
  <c r="M13" i="6"/>
  <c r="M14" i="6"/>
  <c r="M140" i="2"/>
  <c r="M8" i="7"/>
  <c r="S141" i="2"/>
  <c r="S9" i="7"/>
  <c r="I147" i="2"/>
  <c r="I148" i="2"/>
  <c r="M38" i="6"/>
  <c r="M39" i="6"/>
  <c r="M143" i="2"/>
  <c r="M11" i="7"/>
  <c r="M12" i="7"/>
  <c r="Q23" i="6"/>
  <c r="Q24" i="6"/>
  <c r="Q141" i="2"/>
  <c r="Q9" i="7"/>
  <c r="I38" i="6"/>
  <c r="I39" i="6"/>
  <c r="I143" i="2"/>
  <c r="I11" i="7"/>
  <c r="U38" i="2"/>
  <c r="U38" i="6"/>
  <c r="U39" i="6"/>
  <c r="U143" i="2"/>
  <c r="O38" i="2"/>
  <c r="G9" i="7"/>
  <c r="G145" i="2"/>
  <c r="E145" i="2"/>
  <c r="E152" i="2"/>
  <c r="E8" i="7"/>
  <c r="E12" i="7"/>
  <c r="G11" i="7"/>
  <c r="G12" i="7"/>
  <c r="U11" i="7"/>
  <c r="U12" i="7"/>
  <c r="U145" i="2"/>
  <c r="W11" i="2"/>
  <c r="I11" i="2"/>
  <c r="D34" i="3"/>
  <c r="D35" i="3"/>
  <c r="D83" i="3"/>
  <c r="D40" i="3"/>
  <c r="D153" i="2"/>
  <c r="D67" i="3"/>
  <c r="D82" i="3"/>
  <c r="D53" i="3"/>
  <c r="D30" i="3"/>
  <c r="D141" i="2"/>
  <c r="G11" i="2"/>
  <c r="D142" i="2"/>
  <c r="O11" i="2"/>
  <c r="K11" i="2"/>
  <c r="D41" i="3"/>
  <c r="D152" i="2"/>
  <c r="D151" i="2"/>
  <c r="D54" i="3"/>
  <c r="D69" i="3"/>
  <c r="D27" i="3"/>
  <c r="D41" i="2"/>
  <c r="D145" i="2"/>
  <c r="S11" i="2"/>
  <c r="D74" i="3"/>
  <c r="D155" i="2"/>
  <c r="D28" i="3"/>
  <c r="U11" i="2"/>
  <c r="D73" i="3"/>
  <c r="D43" i="3"/>
  <c r="D154" i="2"/>
  <c r="D79" i="3"/>
  <c r="D70" i="3"/>
  <c r="D16" i="2"/>
  <c r="S145" i="2"/>
  <c r="S8" i="7"/>
  <c r="S12" i="7"/>
  <c r="W145" i="2"/>
  <c r="D66" i="3"/>
  <c r="D44" i="3"/>
  <c r="Q11" i="2"/>
  <c r="E153" i="2"/>
  <c r="D57" i="3"/>
  <c r="D26" i="2"/>
  <c r="D60" i="3"/>
  <c r="M11" i="2"/>
  <c r="D31" i="3"/>
  <c r="K8" i="7"/>
  <c r="D139" i="2"/>
  <c r="D80" i="3"/>
  <c r="D47" i="3"/>
  <c r="D61" i="3"/>
  <c r="Q38" i="6"/>
  <c r="Q39" i="6"/>
  <c r="Q143" i="2"/>
  <c r="Q11" i="7"/>
  <c r="Q148" i="2"/>
  <c r="Q8" i="7"/>
  <c r="I145" i="2"/>
  <c r="I8" i="7"/>
  <c r="I12" i="7"/>
  <c r="W12" i="7"/>
  <c r="U148" i="2"/>
  <c r="O38" i="6"/>
  <c r="O39" i="6"/>
  <c r="O143" i="2"/>
  <c r="K38" i="2"/>
  <c r="G147" i="2"/>
  <c r="O147" i="2"/>
  <c r="Q12" i="7"/>
  <c r="O148" i="2"/>
  <c r="M145" i="2"/>
  <c r="Q145" i="2"/>
  <c r="O11" i="7"/>
  <c r="O12" i="7"/>
  <c r="O145" i="2"/>
  <c r="K38" i="6"/>
  <c r="K39" i="6"/>
  <c r="K143" i="2"/>
  <c r="K148" i="2"/>
  <c r="G148" i="2"/>
  <c r="E159" i="2"/>
  <c r="K11" i="7"/>
  <c r="K12" i="7"/>
  <c r="E155" i="2"/>
  <c r="K145" i="2"/>
  <c r="E157" i="2"/>
  <c r="E160" i="2"/>
</calcChain>
</file>

<file path=xl/comments1.xml><?xml version="1.0" encoding="utf-8"?>
<comments xmlns="http://schemas.openxmlformats.org/spreadsheetml/2006/main">
  <authors>
    <author>Aure Adell</author>
  </authors>
  <commentList>
    <comment ref="B6" authorId="0" shapeId="0">
      <text>
        <r>
          <rPr>
            <sz val="10"/>
            <color rgb="FF000000"/>
            <rFont val="Verdana"/>
            <family val="2"/>
          </rPr>
          <t>Insert the reference to the type of room or building zone (lobby, corridor, etc.) for which data will have to be provided in each column</t>
        </r>
        <r>
          <rPr>
            <sz val="10"/>
            <color rgb="FF000000"/>
            <rFont val="Verdana"/>
            <family val="34"/>
          </rPr>
          <t xml:space="preserve"> as defined in the tender documents</t>
        </r>
        <r>
          <rPr>
            <sz val="10"/>
            <color rgb="FF000000"/>
            <rFont val="Verdana"/>
            <family val="2"/>
          </rPr>
          <t xml:space="preserve">.
</t>
        </r>
        <r>
          <rPr>
            <sz val="10"/>
            <color rgb="FF000000"/>
            <rFont val="Verdana"/>
            <family val="2"/>
          </rPr>
          <t xml:space="preserve">
</t>
        </r>
        <r>
          <rPr>
            <sz val="10"/>
            <color rgb="FF000000"/>
            <rFont val="Verdana"/>
            <family val="2"/>
          </rPr>
          <t xml:space="preserve">Those rooms or zones have to have the same characteristics. If they differ in size, annual occupation, etc. and different lighting solutions will be provided, make sure that each type has a different column in the tool.
</t>
        </r>
      </text>
    </comment>
    <comment ref="B7" authorId="0" shapeId="0">
      <text>
        <r>
          <rPr>
            <sz val="10"/>
            <color rgb="FF000000"/>
            <rFont val="Verdana"/>
            <family val="2"/>
          </rPr>
          <t xml:space="preserve">Specify the number of rooms or building zones of the same type included in the tender documents.
</t>
        </r>
      </text>
    </comment>
    <comment ref="B12" authorId="0" shapeId="0">
      <text>
        <r>
          <rPr>
            <sz val="10"/>
            <color rgb="FF000000"/>
            <rFont val="Verdana"/>
            <family val="2"/>
          </rPr>
          <t xml:space="preserve">Number of years over which to calculate and compare life cycle costs of different solutions. A shorter lifetime or evaluation period gives greater weight to the purchase price, while a longer period gives operational and maintenance costs more relevance.
</t>
        </r>
        <r>
          <rPr>
            <sz val="10"/>
            <color rgb="FF000000"/>
            <rFont val="Verdana"/>
            <family val="2"/>
          </rPr>
          <t xml:space="preserve">
</t>
        </r>
        <r>
          <rPr>
            <sz val="10"/>
            <color rgb="FF000000"/>
            <rFont val="Verdana"/>
            <family val="2"/>
          </rPr>
          <t xml:space="preserve">As reference a lifetime of 20 years for luminaires can be used as recommended in the previous EU LCC tool based on the "European Commission DG TREN Preparatory studies for Eco-design Requirement of EuPs. Final Report. Lot. 8 Office lighting. 2007".
</t>
        </r>
      </text>
    </comment>
    <comment ref="B13" authorId="0" shapeId="0">
      <text>
        <r>
          <rPr>
            <sz val="10"/>
            <color rgb="FF000000"/>
            <rFont val="Verdana"/>
            <family val="2"/>
          </rPr>
          <t xml:space="preserve">The discount rate is used to calculate the current value of future costs. As reference, a discount rate of 1,8% can be used for indoor lighting as recommended in the previous EU LCC tool based on "European Commission DG TREN Preparatory studies for Eco-design Requirement of EuPs. Final Report. Lot. 8 Office lighting. 2007".
</t>
        </r>
        <r>
          <rPr>
            <sz val="10"/>
            <color rgb="FF000000"/>
            <rFont val="Verdana"/>
            <family val="2"/>
          </rPr>
          <t xml:space="preserve">
</t>
        </r>
        <r>
          <rPr>
            <sz val="10"/>
            <color rgb="FF000000"/>
            <rFont val="Verdana"/>
            <family val="2"/>
          </rPr>
          <t xml:space="preserve">Alternatively, the Directorate-General for Regional and Urban Policy of the European Commission recommends using, as a general rule, a social discount rate of 5 % as a benchmark in Cohesion Member States and 3 % in other Member States. 
</t>
        </r>
        <r>
          <rPr>
            <sz val="10"/>
            <color rgb="FF000000"/>
            <rFont val="Verdana"/>
            <family val="2"/>
          </rPr>
          <t xml:space="preserve">
</t>
        </r>
        <r>
          <rPr>
            <sz val="10"/>
            <color rgb="FF000000"/>
            <rFont val="Verdana"/>
            <family val="2"/>
          </rPr>
          <t xml:space="preserve">For a simpler calculation, set the discount rate to 0.
</t>
        </r>
      </text>
    </comment>
    <comment ref="B17" authorId="0" shapeId="0">
      <text>
        <r>
          <rPr>
            <sz val="10"/>
            <color rgb="FF000000"/>
            <rFont val="Verdana"/>
            <family val="2"/>
          </rPr>
          <t xml:space="preserve">Use the average price increase of electricity in your country or in your authority (according to official data and including all taxes and adjusted to eliminate the effect of inflation). 
</t>
        </r>
        <r>
          <rPr>
            <sz val="10"/>
            <color rgb="FF000000"/>
            <rFont val="Verdana"/>
            <family val="2"/>
          </rPr>
          <t xml:space="preserve">
</t>
        </r>
        <r>
          <rPr>
            <sz val="10"/>
            <color rgb="FF000000"/>
            <rFont val="Verdana"/>
            <family val="2"/>
          </rPr>
          <t xml:space="preserve">For a simpler calculation, set the electricity price increase to 0.
</t>
        </r>
      </text>
    </comment>
    <comment ref="B19" authorId="0" shapeId="0">
      <text>
        <r>
          <rPr>
            <sz val="10"/>
            <color rgb="FF000000"/>
            <rFont val="Verdana"/>
            <family val="2"/>
          </rPr>
          <t xml:space="preserve">Select how operation costs will be calculated. Either based on:
</t>
        </r>
        <r>
          <rPr>
            <sz val="10"/>
            <color rgb="FF000000"/>
            <rFont val="Verdana"/>
            <family val="2"/>
          </rPr>
          <t xml:space="preserve">
</t>
        </r>
        <r>
          <rPr>
            <sz val="10"/>
            <color rgb="FF000000"/>
            <rFont val="Verdana"/>
            <family val="2"/>
          </rPr>
          <t xml:space="preserve">Option 1) The </t>
        </r>
        <r>
          <rPr>
            <sz val="10"/>
            <color rgb="FF000000"/>
            <rFont val="Verdana"/>
            <family val="34"/>
          </rPr>
          <t>Lighting Energy Numeric Indicator (</t>
        </r>
        <r>
          <rPr>
            <i/>
            <sz val="10"/>
            <color rgb="FF000000"/>
            <rFont val="Verdana"/>
            <family val="34"/>
          </rPr>
          <t>LENI</t>
        </r>
        <r>
          <rPr>
            <sz val="10"/>
            <color rgb="FF000000"/>
            <rFont val="Verdana"/>
            <family val="34"/>
          </rPr>
          <t>) of the room or building zone</t>
        </r>
        <r>
          <rPr>
            <sz val="10"/>
            <color rgb="FF000000"/>
            <rFont val="Verdana"/>
            <family val="2"/>
          </rPr>
          <t xml:space="preserve">, if so required in the tender documents. If this option is selected, specify also the area to be illuminated (row below).
</t>
        </r>
        <r>
          <rPr>
            <sz val="10"/>
            <color rgb="FF000000"/>
            <rFont val="Verdana"/>
            <family val="2"/>
          </rPr>
          <t xml:space="preserve">
</t>
        </r>
        <r>
          <rPr>
            <sz val="10"/>
            <color rgb="FF000000"/>
            <rFont val="Verdana"/>
            <family val="2"/>
          </rPr>
          <t xml:space="preserve">Option 2) Based on the operation hours defined by the authority and the power of the luminaires and reduction factors thanks to control gears proposed by bidders. If this option is selected, remember to hide the row for LENI in this sheet and in the "Bidder response sheet". 
</t>
        </r>
      </text>
    </comment>
    <comment ref="B20" authorId="0" shapeId="0">
      <text>
        <r>
          <rPr>
            <sz val="10"/>
            <color rgb="FF000000"/>
            <rFont val="Verdana"/>
            <family val="2"/>
          </rPr>
          <t xml:space="preserve">Specify the area (in m2) of each type of room or building zone that the system has to provide lighting for. This is only required to calculate operation costs when bidders are required to calculate the Lighting Energy Numeric Indicator (LENI) of the installation. 
</t>
        </r>
        <r>
          <rPr>
            <sz val="10"/>
            <color rgb="FF000000"/>
            <rFont val="Verdana"/>
            <family val="2"/>
          </rPr>
          <t xml:space="preserve">
</t>
        </r>
        <r>
          <rPr>
            <sz val="10"/>
            <color rgb="FF000000"/>
            <rFont val="Verdana"/>
            <family val="2"/>
          </rPr>
          <t xml:space="preserve">Leave blank if that is not the case and annual consumption will be calculated by the tool.
</t>
        </r>
        <r>
          <rPr>
            <sz val="10"/>
            <color rgb="FF000000"/>
            <rFont val="Verdana"/>
            <family val="2"/>
          </rPr>
          <t xml:space="preserve"> </t>
        </r>
      </text>
    </comment>
    <comment ref="B21" authorId="0" shapeId="0">
      <text>
        <r>
          <rPr>
            <sz val="10"/>
            <color rgb="FF000000"/>
            <rFont val="Verdana"/>
            <family val="2"/>
          </rPr>
          <t xml:space="preserve">Specify the estimated operating hours per year of the lighting system  of the room/zone based on actual data for your building or on existing standards and regulations such as EN 15193 or equivalent.
</t>
        </r>
      </text>
    </comment>
    <comment ref="B24" authorId="0" shapeId="0">
      <text>
        <r>
          <rPr>
            <sz val="10"/>
            <color rgb="FF000000"/>
            <rFont val="Verdana"/>
            <family val="2"/>
          </rPr>
          <t xml:space="preserve">Select how maintenance costs will be estimated. Two options are available:
</t>
        </r>
        <r>
          <rPr>
            <sz val="10"/>
            <color rgb="FF000000"/>
            <rFont val="Verdana"/>
            <family val="2"/>
          </rPr>
          <t xml:space="preserve">
</t>
        </r>
        <r>
          <rPr>
            <sz val="10"/>
            <color rgb="FF000000"/>
            <rFont val="Verdana"/>
            <family val="2"/>
          </rPr>
          <t xml:space="preserve">Option 1) Based on your own figures (provided in the rows below).
</t>
        </r>
        <r>
          <rPr>
            <sz val="10"/>
            <color rgb="FF000000"/>
            <rFont val="Verdana"/>
            <family val="2"/>
          </rPr>
          <t xml:space="preserve">
</t>
        </r>
        <r>
          <rPr>
            <sz val="10"/>
            <color rgb="FF000000"/>
            <rFont val="Verdana"/>
            <family val="2"/>
          </rPr>
          <t>Option 2) Based on figures provided by bidders in the "Bidder response sheet". Select this option i</t>
        </r>
        <r>
          <rPr>
            <sz val="10"/>
            <color rgb="FF000000"/>
            <rFont val="Verdana"/>
            <family val="34"/>
          </rPr>
          <t xml:space="preserve">f maintenance costs are part of the bidders' offers or if you request them to provide an estimate based on which maintenance costs will be evaluated. In this case, make sure you specify in the tender how the estimation has to be conducted and ensure that bidders justify their figures in their offers (more information in the "Definitions and Formulas" tab).
</t>
        </r>
      </text>
    </comment>
    <comment ref="B25" authorId="0" shapeId="0">
      <text>
        <r>
          <rPr>
            <sz val="10"/>
            <color rgb="FF000000"/>
            <rFont val="Verdana"/>
            <family val="2"/>
          </rPr>
          <t xml:space="preserve">Insert the estimated replacement costs for the different parts listed below if conducted by your own staff or in a different maintenance contract already in place in the authority. These costs should include both labour costs and cost of any equipment/machine required for the task, but should exclude the costs of the luminaires, light sources or control gears as they will depend on the bidders offers).
</t>
        </r>
        <r>
          <rPr>
            <sz val="10"/>
            <color rgb="FF000000"/>
            <rFont val="Verdana"/>
            <family val="2"/>
          </rPr>
          <t xml:space="preserve">
</t>
        </r>
        <r>
          <rPr>
            <sz val="10"/>
            <color rgb="FF000000"/>
            <rFont val="Verdana"/>
            <family val="34"/>
          </rPr>
          <t xml:space="preserve">Leave blank if maintenance costs are part of the bidders' offers or if you request them to provide an estimate based on which maintenance costs will be evaluated.
</t>
        </r>
      </text>
    </comment>
    <comment ref="B32" authorId="0" shapeId="0">
      <text>
        <r>
          <rPr>
            <sz val="10"/>
            <color rgb="FF000000"/>
            <rFont val="Verdana"/>
            <family val="2"/>
          </rPr>
          <t>Insert here other one-off costs you may have at the beginning of the contract independent from the offers and not included in previous costs categories (e.g. staff initial training, configurations, etc.).</t>
        </r>
        <r>
          <rPr>
            <sz val="10"/>
            <color rgb="FF00B0F0"/>
            <rFont val="Verdana"/>
            <family val="2"/>
          </rPr>
          <t xml:space="preserve">
</t>
        </r>
      </text>
    </comment>
    <comment ref="B33" authorId="0" shapeId="0">
      <text>
        <r>
          <rPr>
            <sz val="10"/>
            <color rgb="FF000000"/>
            <rFont val="Verdana"/>
            <family val="2"/>
          </rPr>
          <t xml:space="preserve">Insert here any costs for insurance, fees or taxes (except VAT as tenders should be evaluated excluding VAT) related to the procurement and use of indoor lighting. Leave blank if the tender documents require bidders to include these costs in their offers.
</t>
        </r>
      </text>
    </comment>
    <comment ref="B34" authorId="0" shapeId="0">
      <text>
        <r>
          <rPr>
            <sz val="10"/>
            <color rgb="FF000000"/>
            <rFont val="Verdana"/>
            <family val="2"/>
          </rPr>
          <t xml:space="preserve">Insert estimated costs incurred through a third party (usually a financial institution) to finance the procurement. Leave blank if not relevant.
</t>
        </r>
      </text>
    </comment>
    <comment ref="B35" authorId="0" shapeId="0">
      <text>
        <r>
          <rPr>
            <sz val="10"/>
            <color rgb="FF000000"/>
            <rFont val="Verdana"/>
            <family val="2"/>
          </rPr>
          <t>Insert here other annual costs you may have during the contract independent from the offers and not included in previous costs categories (e.g. regular training, etc.).</t>
        </r>
        <r>
          <rPr>
            <sz val="10"/>
            <color rgb="FF00B0F0"/>
            <rFont val="Verdana"/>
            <family val="2"/>
          </rPr>
          <t xml:space="preserve">
</t>
        </r>
      </text>
    </comment>
    <comment ref="B40" authorId="0" shapeId="0">
      <text>
        <r>
          <rPr>
            <sz val="10"/>
            <color rgb="FF000000"/>
            <rFont val="Verdana"/>
            <family val="34"/>
          </rPr>
          <t>If you include the climate change externalities associated with the energy consumption, the tool provides reference data for CO</t>
        </r>
        <r>
          <rPr>
            <sz val="8"/>
            <color rgb="FF000000"/>
            <rFont val="Verdana"/>
            <family val="34"/>
          </rPr>
          <t>2-eq</t>
        </r>
        <r>
          <rPr>
            <sz val="10"/>
            <color rgb="FF000000"/>
            <rFont val="Verdana"/>
            <family val="34"/>
          </rPr>
          <t xml:space="preserve"> emissions of the electricity mix of your country. However, you can use the CO2eq emissions of your own electricity instead, by entering them here. 
</t>
        </r>
      </text>
    </comment>
    <comment ref="B41" authorId="0" shapeId="0">
      <text>
        <r>
          <rPr>
            <sz val="10"/>
            <color rgb="FF000000"/>
            <rFont val="Verdana"/>
            <family val="2"/>
          </rPr>
          <t xml:space="preserve">An externality cost of 90 EUR/tone CO2eq can be used (converted to your national currency), as used in "Ricardo-AEA. Update of the Handbook on External Costs of Transport”, 2014. More information in the Definitions &amp; Formulas tab.
</t>
        </r>
      </text>
    </comment>
    <comment ref="B45" authorId="0" shapeId="0">
      <text>
        <r>
          <rPr>
            <sz val="10"/>
            <color rgb="FF000000"/>
            <rFont val="Verdana"/>
            <family val="2"/>
          </rPr>
          <t xml:space="preserve">DO NOT INPUT DATA HERE. Answers by bidders are provided in the "Bidder response sheet" and copied here automatically to calculate LCC. Expand through the [+] button on the left. 
</t>
        </r>
        <r>
          <rPr>
            <sz val="10"/>
            <color rgb="FF000000"/>
            <rFont val="Verdana"/>
            <family val="2"/>
          </rPr>
          <t xml:space="preserve">
</t>
        </r>
        <r>
          <rPr>
            <sz val="10"/>
            <color rgb="FF000000"/>
            <rFont val="Verdana"/>
            <family val="2"/>
          </rPr>
          <t xml:space="preserve">If you hide some cost elements here for not being relevant, do the same in the "Bidder response sheet" to keep the same structure and ensure data is transferred correctly.
</t>
        </r>
      </text>
    </comment>
  </commentList>
</comments>
</file>

<file path=xl/comments2.xml><?xml version="1.0" encoding="utf-8"?>
<comments xmlns="http://schemas.openxmlformats.org/spreadsheetml/2006/main">
  <authors>
    <author>Aure Adell</author>
  </authors>
  <commentList>
    <comment ref="B17" authorId="0" shapeId="0">
      <text>
        <r>
          <rPr>
            <sz val="10"/>
            <color rgb="FF000000"/>
            <rFont val="Verdana"/>
            <family val="34"/>
          </rPr>
          <t xml:space="preserve">Insert the Lighting Energy Numeric Indicator (LENI) of the room or building zone calculated as defined in the tender documents. The LENI multiplied by the area to be illuminated will provide the annual energy consumption of the installation for that room or building zone type.
</t>
        </r>
      </text>
    </comment>
    <comment ref="B19" authorId="0" shapeId="0">
      <text>
        <r>
          <rPr>
            <sz val="10"/>
            <color rgb="FF000000"/>
            <rFont val="Verdana"/>
            <family val="34"/>
          </rPr>
          <t xml:space="preserve">The tool allows to include up to 5 different types of luminaires for each room or building zone. Show or hide the types you need with the [+/-] on the left side.
</t>
        </r>
      </text>
    </comment>
    <comment ref="B20" authorId="0" shapeId="0">
      <text>
        <r>
          <rPr>
            <sz val="10"/>
            <color rgb="FF000000"/>
            <rFont val="Verdana"/>
            <family val="34"/>
          </rPr>
          <t xml:space="preserve">Insert the number of luminaires of the same type in the proposed installation for the room or building zone type. 
</t>
        </r>
      </text>
    </comment>
    <comment ref="B21" authorId="0" shapeId="0">
      <text>
        <r>
          <rPr>
            <sz val="10"/>
            <color rgb="FF000000"/>
            <rFont val="Verdana"/>
            <family val="34"/>
          </rPr>
          <t xml:space="preserve">Insert the cost of the luminaire, including all elements and components (light sources, ballast, built-in control devices).
</t>
        </r>
      </text>
    </comment>
    <comment ref="B22" authorId="0" shapeId="0">
      <text>
        <r>
          <rPr>
            <sz val="10"/>
            <color rgb="FF000000"/>
            <rFont val="Verdana"/>
            <family val="34"/>
          </rPr>
          <t xml:space="preserve">Insert the installation cost of the luminaire - including all required tasks and resources (both human and material - tools and machinery). 
</t>
        </r>
        <r>
          <rPr>
            <sz val="10"/>
            <color rgb="FF000000"/>
            <rFont val="Verdana"/>
            <family val="34"/>
          </rPr>
          <t xml:space="preserve">
</t>
        </r>
        <r>
          <rPr>
            <sz val="10"/>
            <color rgb="FF000000"/>
            <rFont val="Verdana"/>
            <family val="34"/>
          </rPr>
          <t xml:space="preserve">If the contract does not include installation works but this parameter is required, provide an estimation as defined in the tendering documents and detail in your offer how the estimation has been calculated to ensure their correctness.
</t>
        </r>
        <r>
          <rPr>
            <sz val="10"/>
            <color rgb="FF000000"/>
            <rFont val="Verdana"/>
            <family val="34"/>
          </rPr>
          <t xml:space="preserve">
</t>
        </r>
      </text>
    </comment>
    <comment ref="B23" authorId="0" shapeId="0">
      <text>
        <r>
          <rPr>
            <sz val="10"/>
            <color rgb="FF000000"/>
            <rFont val="Verdana"/>
            <family val="34"/>
          </rPr>
          <t xml:space="preserve">Insert the power consumption (watt) of the luminaire, including all operating, standby and any other losses.
</t>
        </r>
      </text>
    </comment>
    <comment ref="B24" authorId="0" shapeId="0">
      <text>
        <r>
          <rPr>
            <sz val="10"/>
            <color rgb="FF000000"/>
            <rFont val="Verdana"/>
            <family val="34"/>
          </rPr>
          <t xml:space="preserve">Insert the reduction factor of the lighting installation of the room or building zone (according to norm EN 15193 or as defined in the tender documents) due to the installation of control systems.
</t>
        </r>
        <r>
          <rPr>
            <sz val="10"/>
            <color rgb="FF000000"/>
            <rFont val="Verdana"/>
            <family val="34"/>
          </rPr>
          <t xml:space="preserve">
</t>
        </r>
        <r>
          <rPr>
            <sz val="10"/>
            <color rgb="FF000000"/>
            <rFont val="Verdana"/>
            <family val="34"/>
          </rPr>
          <t xml:space="preserve">If the tender documents define specific control systems and reduction factors, include the provided parameters here. If they are not specified, insert the reduction factors based on the system proposed in you offer.
</t>
        </r>
        <r>
          <rPr>
            <sz val="10"/>
            <color rgb="FF000000"/>
            <rFont val="Verdana"/>
            <family val="34"/>
          </rPr>
          <t xml:space="preserve">
</t>
        </r>
        <r>
          <rPr>
            <sz val="10"/>
            <color rgb="FF000000"/>
            <rFont val="Verdana"/>
            <family val="34"/>
          </rPr>
          <t xml:space="preserve">If a mix of several control systems are applied, the total reduction factor to be inserted will result from multiplying the different reduction factors of each control system.
</t>
        </r>
        <r>
          <rPr>
            <sz val="10"/>
            <color rgb="FF000000"/>
            <rFont val="Verdana"/>
            <family val="34"/>
          </rPr>
          <t xml:space="preserve">
</t>
        </r>
        <r>
          <rPr>
            <sz val="10"/>
            <color rgb="FF000000"/>
            <rFont val="Verdana"/>
            <family val="34"/>
          </rPr>
          <t xml:space="preserve">If no control system has been chosen or data for the room or zone type does not exist in existing standards as defined in the tender documents, this field should be set to 1.
</t>
        </r>
      </text>
    </comment>
    <comment ref="B25" authorId="0" shapeId="0">
      <text>
        <r>
          <rPr>
            <sz val="10"/>
            <color rgb="FF000000"/>
            <rFont val="Verdana"/>
            <family val="34"/>
          </rPr>
          <t xml:space="preserve">Insert the useful lifetime (in years) of the luminaire as declared by the manufacturer.
</t>
        </r>
      </text>
    </comment>
    <comment ref="B26" authorId="0" shapeId="0">
      <text>
        <r>
          <rPr>
            <sz val="10"/>
            <color rgb="FF000000"/>
            <rFont val="Verdana"/>
            <family val="34"/>
          </rPr>
          <t xml:space="preserve">Insert the useful rated lifetime -also refered to as service lifetime- of the light sources (in hours) as defined in the tender documents.
</t>
        </r>
      </text>
    </comment>
    <comment ref="B27" authorId="0" shapeId="0">
      <text>
        <r>
          <rPr>
            <sz val="10"/>
            <color rgb="FF000000"/>
            <rFont val="Verdana"/>
            <family val="34"/>
          </rPr>
          <t xml:space="preserve">Insert the cost of all the light sources in the luminaire. that is, if the luminaire includes more than one lighting source, multiply the cost of one by the number of lighting sources in the luminaire.
</t>
        </r>
      </text>
    </comment>
    <comment ref="B28" authorId="0" shapeId="0">
      <text>
        <r>
          <rPr>
            <sz val="10"/>
            <color rgb="FF000000"/>
            <rFont val="Verdana"/>
            <family val="34"/>
          </rPr>
          <t xml:space="preserve">Insert the cost of replacing the light sources in the luminaire - including all tasks and resources (both human and material - tools and machinery) except the light source costs already provided.
</t>
        </r>
        <r>
          <rPr>
            <sz val="10"/>
            <color rgb="FF000000"/>
            <rFont val="Verdana"/>
            <family val="2"/>
          </rPr>
          <t xml:space="preserve">
</t>
        </r>
        <r>
          <rPr>
            <sz val="10"/>
            <color rgb="FF000000"/>
            <rFont val="Verdana"/>
            <family val="34"/>
          </rPr>
          <t xml:space="preserve">If the contract does not include maintenance works but this parameter is required, provide an estimation as defined in the tendering documents and detail in your offer how the estimation has been calculated to ensure their correctness.
</t>
        </r>
      </text>
    </comment>
    <comment ref="B29" authorId="0" shapeId="0">
      <text>
        <r>
          <rPr>
            <sz val="10"/>
            <color rgb="FF000000"/>
            <rFont val="Verdana"/>
            <family val="34"/>
          </rPr>
          <t xml:space="preserve">Insert the useful lifetime of the ballast/control gear (in hours) according to the norms and standards defined in the tender documents. 
</t>
        </r>
        <r>
          <rPr>
            <sz val="10"/>
            <color rgb="FF000000"/>
            <rFont val="Verdana"/>
            <family val="34"/>
          </rPr>
          <t xml:space="preserve">
</t>
        </r>
        <r>
          <rPr>
            <sz val="10"/>
            <color rgb="FF000000"/>
            <rFont val="Verdana"/>
            <family val="34"/>
          </rPr>
          <t xml:space="preserve">If the ballast/control gear is integrated in the light source and will be replaced at the same time, insert here the same useful lifetime as for the light source.
</t>
        </r>
      </text>
    </comment>
    <comment ref="B30" authorId="0" shapeId="0">
      <text>
        <r>
          <rPr>
            <sz val="10"/>
            <color rgb="FF000000"/>
            <rFont val="Verdana"/>
            <family val="34"/>
          </rPr>
          <t xml:space="preserve">Insert the cost of all the ballast/control gears in the luminaire. That is, if the luminaire includes more than one ballast/control gear, multiply the cost of one by the number of ballast/control gears in the luminaire.
</t>
        </r>
        <r>
          <rPr>
            <sz val="10"/>
            <color rgb="FF000000"/>
            <rFont val="Verdana"/>
            <family val="34"/>
          </rPr>
          <t xml:space="preserve">
</t>
        </r>
        <r>
          <rPr>
            <sz val="10"/>
            <color rgb="FF000000"/>
            <rFont val="Verdana"/>
            <family val="34"/>
          </rPr>
          <t xml:space="preserve">Leave this field blank if the ballast/control gear are integrated in the light source and therefore their costs is part of the light sources costs provided above.
</t>
        </r>
        <r>
          <rPr>
            <sz val="10"/>
            <color rgb="FF000000"/>
            <rFont val="Verdana"/>
            <family val="34"/>
          </rPr>
          <t xml:space="preserve">
</t>
        </r>
      </text>
    </comment>
    <comment ref="B31" authorId="0" shapeId="0">
      <text>
        <r>
          <rPr>
            <sz val="10"/>
            <color rgb="FF000000"/>
            <rFont val="Verdana"/>
            <family val="34"/>
          </rPr>
          <t xml:space="preserve">Insert the cost of replacing the ballast/control gear in the luminaire - including all tasks and resources (both human and material - tools and machinery) except the ballast/control gear costs already provided.
</t>
        </r>
        <r>
          <rPr>
            <sz val="10"/>
            <color rgb="FF000000"/>
            <rFont val="Verdana"/>
            <family val="34"/>
          </rPr>
          <t xml:space="preserve">
</t>
        </r>
        <r>
          <rPr>
            <sz val="10"/>
            <color rgb="FF000000"/>
            <rFont val="Verdana"/>
            <family val="34"/>
          </rPr>
          <t xml:space="preserve">If the contract does not include maintenance works but this parameter is required, provide an estimation as defined in the tendering documents and detail in your offer how the estimation has been calculated to ensure their correctness.
</t>
        </r>
        <r>
          <rPr>
            <sz val="10"/>
            <color rgb="FF000000"/>
            <rFont val="Verdana"/>
            <family val="34"/>
          </rPr>
          <t xml:space="preserve">
</t>
        </r>
        <r>
          <rPr>
            <sz val="10"/>
            <color rgb="FF000000"/>
            <rFont val="Verdana"/>
            <family val="34"/>
          </rPr>
          <t xml:space="preserve">Leave this field blank if the ballast/control gear are integrated in the light source and therefore their replacement costs are part of the light sources replacement costs provided above.
</t>
        </r>
      </text>
    </comment>
    <comment ref="B86" authorId="0" shapeId="0">
      <text>
        <r>
          <rPr>
            <sz val="10"/>
            <color rgb="FF000000"/>
            <rFont val="Verdana"/>
            <family val="34"/>
          </rPr>
          <t xml:space="preserve">Insert the cost of any external control gears and devices (manual, time switches, occupancy sensors, daylight-linked control) not included as part of the luminaires if so required in the tender documents or proposed in your offer. 
</t>
        </r>
        <r>
          <rPr>
            <sz val="10"/>
            <color rgb="FF000000"/>
            <rFont val="Verdana"/>
            <family val="34"/>
          </rPr>
          <t xml:space="preserve">
</t>
        </r>
        <r>
          <rPr>
            <sz val="10"/>
            <color rgb="FF000000"/>
            <rFont val="Verdana"/>
            <family val="34"/>
          </rPr>
          <t xml:space="preserve">The cost shall be specified per room or building area type. If a central system is being used, a mean value shall be provided per room and building area type included in the tender documents and tool.
</t>
        </r>
      </text>
    </comment>
    <comment ref="B87" authorId="0" shapeId="0">
      <text>
        <r>
          <rPr>
            <sz val="10"/>
            <color rgb="FF000000"/>
            <rFont val="Verdana"/>
            <family val="34"/>
          </rPr>
          <t xml:space="preserve">Specify the installation costs for the proposed external lighting control gears and devices - including all tasks and resources (both human and material) for the correct installation, adjustment and operation of the devices. 
</t>
        </r>
        <r>
          <rPr>
            <sz val="10"/>
            <color rgb="FF000000"/>
            <rFont val="Verdana"/>
            <family val="34"/>
          </rPr>
          <t xml:space="preserve">
</t>
        </r>
        <r>
          <rPr>
            <sz val="10"/>
            <color rgb="FF000000"/>
            <rFont val="Verdana"/>
            <family val="34"/>
          </rPr>
          <t xml:space="preserve">If the contract does not include installation works, provide an estimation as defined in the tendering documents and detail in your offer how the estimation has been calculated to ensure their correctness.
</t>
        </r>
        <r>
          <rPr>
            <sz val="10"/>
            <color rgb="FF000000"/>
            <rFont val="Verdana"/>
            <family val="34"/>
          </rPr>
          <t xml:space="preserve">
</t>
        </r>
        <r>
          <rPr>
            <sz val="10"/>
            <color rgb="FF000000"/>
            <rFont val="Verdana"/>
            <family val="34"/>
          </rPr>
          <t xml:space="preserve">The cost shall be specified per room or building area type. If a central system is being used, a mean value shall be provided per room and building area included in the tender documents and tool.
</t>
        </r>
      </text>
    </comment>
    <comment ref="B90" authorId="0" shapeId="0">
      <text>
        <r>
          <rPr>
            <sz val="10"/>
            <color rgb="FF000000"/>
            <rFont val="Verdana"/>
            <family val="34"/>
          </rPr>
          <t xml:space="preserve">Insert the cost of other initial tasks to be conducted at the begining of the contract as defined in the tender documents and/or included in your offer.
</t>
        </r>
        <r>
          <rPr>
            <sz val="10"/>
            <color rgb="FF000000"/>
            <rFont val="Verdana"/>
            <family val="34"/>
          </rPr>
          <t xml:space="preserve">
</t>
        </r>
        <r>
          <rPr>
            <sz val="10"/>
            <color rgb="FF000000"/>
            <rFont val="Verdana"/>
            <family val="34"/>
          </rPr>
          <t xml:space="preserve">The cost shall be specified per room or building area type. Therefore, provide a mean value per room and building area type included in the tender documents and tool.
</t>
        </r>
        <r>
          <rPr>
            <sz val="10"/>
            <color rgb="FF000000"/>
            <rFont val="Verdana"/>
            <family val="34"/>
          </rPr>
          <t xml:space="preserve">
</t>
        </r>
        <r>
          <rPr>
            <sz val="10"/>
            <color rgb="FF000000"/>
            <rFont val="Verdana"/>
            <family val="34"/>
          </rPr>
          <t xml:space="preserve">
</t>
        </r>
      </text>
    </comment>
    <comment ref="B91" authorId="0" shapeId="0">
      <text>
        <r>
          <rPr>
            <sz val="10"/>
            <color rgb="FF000000"/>
            <rFont val="Verdana"/>
            <family val="34"/>
          </rPr>
          <t xml:space="preserve">Insert the costs of other annual tasks to be conducted during the contract as defined in the tender documents and/or included in your offer.
</t>
        </r>
        <r>
          <rPr>
            <sz val="10"/>
            <color rgb="FF000000"/>
            <rFont val="Verdana"/>
            <family val="2"/>
          </rPr>
          <t xml:space="preserve">
</t>
        </r>
        <r>
          <rPr>
            <sz val="10"/>
            <color rgb="FF000000"/>
            <rFont val="Verdana"/>
            <family val="34"/>
          </rPr>
          <t xml:space="preserve">The cost shall be specified per room or building area type. Therefore, provide a mean value per room and building area type included in the tender documents and tool.
</t>
        </r>
      </text>
    </comment>
  </commentList>
</comments>
</file>

<file path=xl/sharedStrings.xml><?xml version="1.0" encoding="utf-8"?>
<sst xmlns="http://schemas.openxmlformats.org/spreadsheetml/2006/main" count="610" uniqueCount="323">
  <si>
    <t>[CLICK TO CHOOSE]</t>
  </si>
  <si>
    <t>%</t>
  </si>
  <si>
    <r>
      <rPr>
        <sz val="9"/>
        <rFont val="Arial"/>
        <family val="2"/>
        <charset val="1"/>
      </rPr>
      <t>kg CO</t>
    </r>
    <r>
      <rPr>
        <vertAlign val="subscript"/>
        <sz val="9"/>
        <rFont val="Arial"/>
        <family val="2"/>
        <charset val="1"/>
      </rPr>
      <t>2</t>
    </r>
    <r>
      <rPr>
        <sz val="9"/>
        <rFont val="Arial"/>
        <family val="2"/>
        <charset val="1"/>
      </rPr>
      <t>eq/kWh</t>
    </r>
  </si>
  <si>
    <t>units</t>
  </si>
  <si>
    <t>Watt</t>
  </si>
  <si>
    <t>kWh</t>
  </si>
  <si>
    <r>
      <rPr>
        <sz val="9"/>
        <rFont val="Arial"/>
        <family val="2"/>
        <charset val="1"/>
      </rPr>
      <t>kg CO</t>
    </r>
    <r>
      <rPr>
        <vertAlign val="subscript"/>
        <sz val="9"/>
        <rFont val="Arial"/>
        <family val="2"/>
        <charset val="1"/>
      </rPr>
      <t>2</t>
    </r>
    <r>
      <rPr>
        <sz val="9"/>
        <rFont val="Arial"/>
        <family val="2"/>
        <charset val="1"/>
      </rPr>
      <t>eq</t>
    </r>
  </si>
  <si>
    <t>Formula</t>
  </si>
  <si>
    <t>Austria</t>
  </si>
  <si>
    <t>EUR</t>
  </si>
  <si>
    <t>Bulgaria</t>
  </si>
  <si>
    <t>BGN</t>
  </si>
  <si>
    <t>CZK</t>
  </si>
  <si>
    <t>DKK</t>
  </si>
  <si>
    <t>Estonia</t>
  </si>
  <si>
    <t>HUF</t>
  </si>
  <si>
    <t>Malta</t>
  </si>
  <si>
    <t>PLN</t>
  </si>
  <si>
    <t>Romania</t>
  </si>
  <si>
    <t>RON</t>
  </si>
  <si>
    <t>Slovenia</t>
  </si>
  <si>
    <t>SEK</t>
  </si>
  <si>
    <t>GBP</t>
  </si>
  <si>
    <t xml:space="preserve">http://ec.europa.eu/environment/gpp/helpdesk.htm 
</t>
  </si>
  <si>
    <t>c</t>
  </si>
  <si>
    <r>
      <t>kg CO</t>
    </r>
    <r>
      <rPr>
        <vertAlign val="subscript"/>
        <sz val="9"/>
        <rFont val="Arial"/>
        <family val="2"/>
      </rPr>
      <t>2</t>
    </r>
    <r>
      <rPr>
        <sz val="9"/>
        <rFont val="Arial"/>
        <family val="2"/>
      </rPr>
      <t>eq/kWh</t>
    </r>
  </si>
  <si>
    <t>m2</t>
  </si>
  <si>
    <t>Basic parameters for the calculation of operation costs:</t>
  </si>
  <si>
    <t xml:space="preserve">Aggregated operation costs for all installations included in the tool.
</t>
  </si>
  <si>
    <t>Results aggregated for all installations included in the tool</t>
  </si>
  <si>
    <t>ll</t>
  </si>
  <si>
    <t>Acquisition &amp; Installation cost parameters:</t>
  </si>
  <si>
    <t>HRK</t>
  </si>
  <si>
    <t>http://ec.europa.eu/environment/gpp/lcc.htm</t>
  </si>
  <si>
    <t>To transform future costs to present value, 3 factors are used in the tool to transform either punctual future costs or annualised costs occurring during the evaluation period. They are the following:</t>
  </si>
  <si>
    <t>Strumento per il calcolo del LCC per gli acquisti  di illuminazione per interni</t>
  </si>
  <si>
    <t>Introduzione</t>
  </si>
  <si>
    <t>Scopo dello strumento</t>
  </si>
  <si>
    <t>Questo strumento è stato progettato per valutare i costi del ciclo di vita delle seguenti tipologie di prodotti:
- Illuminazione per interni, ovvero lampade, apparecchi e comandi installati all'interno degli edifici per esigenze di illuminazione regolare.
L'illuminazione specialistica (come l'illuminazione del display, l'illuminazione di emergenza, l'illuminazione medica, ecc.) non è coperta, tuttavia lo strumento potrebbe essere comunque utilizzato con alcune modifiche quando necessario.
Lo strumento è stato programmato per Microsoft Office 2010 ed è compatibile con LibreOffice 6.</t>
  </si>
  <si>
    <t>Struttura dello strumento</t>
  </si>
  <si>
    <t xml:space="preserve">Lo strumento contiene sette schede o fogli:
</t>
  </si>
  <si>
    <t>1) Introduzione, che delinea brevemente il contenuto dello strumento.</t>
  </si>
  <si>
    <t xml:space="preserve">2) Input e risultati LCC, dove vengono compilati i parametri e le informazioni LCC e presentati i risultati.
In questa scheda le amministrazioni aggiudicatrici devono specificare il tipo di contratto per la gara di appalto (un contratto di acquisto con diverse modalità possibili per la fornitura di cartucce e la manutenzione, o un contratto di servizio che include la fornitura di cartucce e attività di manutenzione) e devono fornire i parametri di base per i calcoli (durata del contratto, periodo di valutazione, tasso di sconto, ecc.). I dati degli offerenti vengono integrati automaticamente dal "Foglio di risposta dell'offerente" (vedi sotto) e i risultati LCC sono presentati per ogni prodotto offerto e in totale. Se si modifica questa scheda nascondendo i parametri di costo che non sono rilevanti per il contratto specifico, è necessario nascondere anche le righe e le colonne pertinenti nel foglio di risposta dell'offerente per garantire la coerenza. Quando si immettono i costi, l'IVA non deve essere inclusa.
 </t>
  </si>
  <si>
    <t>3) Foglio di risposta dell'offerente, dove gli offerenti forniscono, in modo standard, i dati necessari per calcolare i costi del ciclo di vita delle loro offerte. Le informazioni fornite in questa scheda vengono importate automaticamente nella scheda "Input e risultati LCC" per il calcolo dei costi del ciclo di vita. Quando si immettono i costi, l'IVA non deve essere inclusa.</t>
  </si>
  <si>
    <t>4) Risultati grafici, questa scheda fornisce una rappresentazione grafica dei risultati LCC sotto forma di un grafico a barre che mostra il contributo di ciascuna categoria di costo al totale LCC di ogni tipo di apparecchiatura inclusa nello strumento. Se vuoi confrontare visivamente diverse offerte, dovrai inserire i risultati di ciascuna di esse in una colonna diversa per avere un output grafico delle diverse offerte.</t>
  </si>
  <si>
    <t xml:space="preserve">5) Definizioni e formule, questo foglio fornisce definizioni chiare per ogni parametro e formula utilizzati nello strumento. Le amministrazioni aggiudicatrici dovranno assicurarsi di specificare nei documenti di gara gli standard e il formato dei dati per garantire la coerenza tra le offerte (soprattutto in relazione al consumo di energia per il calcolo dei costi operativi).
</t>
  </si>
  <si>
    <t>6) Dati di riferimento, contiene i set di dati utilizzati per alcuni calcoli. Include la valuta e le emissioni di CO2-eq del mix elettrico nazionale per i paesi dell'UE, nonché il testo per i menu a discesa.</t>
  </si>
  <si>
    <t>http://ec.europa.eu/environment/gpp/eu_gpp_criteria_en.htm</t>
  </si>
  <si>
    <t>7) Calcoli, questa scheda mostra i calcoli necessari per trasformare tutti i costi presenti e futuri in valore attuale netto.</t>
  </si>
  <si>
    <t xml:space="preserve">TENERE PRESENTE che lo strumento deve mantenere la sua struttura precisa affinché le formule e i calcoli funzionino. Pertanto, ricorda di:
- Lascia la struttura del foglio di lavoro così com'è.
- Non eliminare celle/righe/colonne. Se non hai bisogno di dati in determinati campi, puoi nascondere le righe/colonne non necessarie. Puoi farlo utilizzando i segni [+/-] sui margini sinistro e superiore o nel menu Formato.
- Non aggiungere celle/righe/colonne.
- Immettere i dati solo nei campi previsti.
</t>
  </si>
  <si>
    <t>Suggeriamo di lasciare tutte le schede visibili per garantire la trasparenza. Ma se in una gara d'appalto vuoi nasconderne alcuni, proteggili prima per evitare modifiche (vedi come sotto) e nasconderli in seguito:
  - In Microsoft Office, seleziona il foglio che desideri nascondere e vai in alto Menu / Formato / Foglio / Nascondi.
  - In LibreOffice, selezionando il foglio che vuoi nascondere e vai in alto Menu / Foglio / Nascondi.
Per visualizzarli fai lo stesso ma fai clic su Scopri e seleziona il foglio che desideri mostrare dall'elenco fornito.</t>
  </si>
  <si>
    <t>Come utilizzare lo strumento</t>
  </si>
  <si>
    <t>Nelle diverse schede vengono fornite le spiegazioni dei principali parametri necessari per il calcolo dell'LCC. Ulteriori informazioni sono disponibili nella scheda "Definizioni e formule". Alcuni dati si riferiscono ai requisiti della gara e agli standard specifici basati sui criteri GPP dell'UE. Assicurati di farne riferimento nei documenti di gara per garantire l'equa valutazione e la comparabilità dei risultati tra gli offerenti.
Le celle hanno codici colore differenti:</t>
  </si>
  <si>
    <t>Celle da riempire</t>
  </si>
  <si>
    <t>Celle riempite automaticamente con i dati di celle precedentemente riempite</t>
  </si>
  <si>
    <t>Celle da lasciare vuote in base alle selezioni precedenti</t>
  </si>
  <si>
    <r>
      <t xml:space="preserve">Celle con commenti che includono </t>
    </r>
    <r>
      <rPr>
        <b/>
        <sz val="11"/>
        <rFont val="Arial"/>
        <family val="2"/>
      </rPr>
      <t>informazioni pertinenti e dati di riferimento</t>
    </r>
    <r>
      <rPr>
        <sz val="11"/>
        <rFont val="Arial"/>
        <family val="2"/>
        <charset val="1"/>
      </rPr>
      <t xml:space="preserve"> (passa il mouse sopra per leggerli)</t>
    </r>
  </si>
  <si>
    <t xml:space="preserve">In qualità di AUTORITÀ AGGIUDICATRICE, compilare solo le celle in bianco nella sezione A della scheda "Input e risultati LCC". Le celle in grigio vengono completate o oscurate automaticamente in base alle informazioni di altre celle e schede. Ricorda che, per alcuni parametri, potresti non avere le informazioni e dovrai richiederle ad altri reparti della tua organizzazione o ad altri enti pubblici.
Se il contratto comprende apparecchiature da valutare con periodi di valutazione diversi a causa di una diversa frequenza di sostituzione, deve essere fornito uno strumento diverso per ogni caso.
Prima di rilasciare lo strumento come parte dei documenti di gara, proteggere tutti i fogli tranne il "Foglio di risposta degli offerenti" per consentire agli offerenti di fornire i propri dati ma evitare possibili modifiche indesiderate negli altri fogli. Per proteggerli, seleziona un foglio alla volta e vai in alto Menu / Strumenti / Protezione / Proteggi foglio e inserisci una password a tua scelta per proteggere il foglio.
</t>
  </si>
  <si>
    <t xml:space="preserve">In qualità di OFFERENTE, compilare solo le celle in bianco nel "Foglio di risposta dell'offerente" (che vengono copiate automaticamente nella sezione B della scheda "Input e risultati LCC") e proteggere il foglio per evitare modifiche indesiderate da parte dell'amministrazione aggiudicatrice Per fare ciò, seleziona il foglio e vai in alto Menu / Strumenti / Protezione / Proteggi foglio e inserisci una password a tua scelta per proteggere il foglio. </t>
  </si>
  <si>
    <t>Per ulteriori informazioni su come utilizzare lo strumento e sui passaggi da seguire per compilarlo durante un processo di approvvigionamento, scaricare la Guida per l'utente allo strumento di determinazione dei costi del ciclo di vita per gli appalti pubblici verdi di apparecchiature per la riproduzione di immagini qui:</t>
  </si>
  <si>
    <t>Input e risultati LCC</t>
  </si>
  <si>
    <t>In qualità di autorità pubblica, ricordati di inserire i dati solo nelle celle BIANCHE nella sezione A. Clicca sul pulsante [+] in alto per confrontare / definire fino a 10 prodotti.</t>
  </si>
  <si>
    <t>A. Dati forniti dall'amministrazione aggiudicatrice: parametri comuni per il calcolo dei costi del ciclo di vita</t>
  </si>
  <si>
    <t>Caratteristiche di base di ogni locale o zona edificabile oggetto della gara:</t>
  </si>
  <si>
    <t>Identificazione del tipo di locale o zona edificabile:</t>
  </si>
  <si>
    <t>Numero di stanze o zone edificabili dello stesso tipo:</t>
  </si>
  <si>
    <t>Parametri di base per i calcoli di LCC:</t>
  </si>
  <si>
    <t>Nazione:</t>
  </si>
  <si>
    <t>Valuta:</t>
  </si>
  <si>
    <t>Periodo di valutazione del LCC:</t>
  </si>
  <si>
    <t>Tasso di sconto (opzionale):</t>
  </si>
  <si>
    <t>Prezzo dell'elettricità:</t>
  </si>
  <si>
    <t>Aumento prezzo annuo elettricità (opzionale):</t>
  </si>
  <si>
    <t>I consumi energetici saranno valutati in base a:</t>
  </si>
  <si>
    <t>Area (in m2) della stanza o della zona dell'edificio da illuminare:</t>
  </si>
  <si>
    <t>Ore di funzionamento annuali del sistema di illuminazione:</t>
  </si>
  <si>
    <t>Parametri base per il calcolo dei costi di manutenzione:</t>
  </si>
  <si>
    <t>I costi di manutenzione saranno valutati in base a:</t>
  </si>
  <si>
    <t>Tassi medi dei costi di manutenzione dell'autorità (inclusi manodopera e attrezzature necessarie):</t>
  </si>
  <si>
    <t>Costi di sostituzione degli apparecchi di illuminazione</t>
  </si>
  <si>
    <t>Costi di sostituzione delle sorgenti luminose per apparecchio</t>
  </si>
  <si>
    <t>Costi di sostituzione del reattore/alimentatore per apparecchio</t>
  </si>
  <si>
    <t>Altri costi di manutenzione annuali</t>
  </si>
  <si>
    <t>Altri costi a carico dell'autorità per stanza o zona edificabile (facoltativo):</t>
  </si>
  <si>
    <t>Altri costi una tantum iniziali</t>
  </si>
  <si>
    <t>Assicurazione, tasse e spese</t>
  </si>
  <si>
    <t>Costi per interessi</t>
  </si>
  <si>
    <t>Altri costi annuali</t>
  </si>
  <si>
    <t>Parametri di base per il calcolo dei costi di esternalità ambientale (facoltativo):</t>
  </si>
  <si>
    <t>Emissioni di CO2-eq del mix elettrico nazionale</t>
  </si>
  <si>
    <t>o</t>
  </si>
  <si>
    <t>Inserisci le emissioni di CO2 eq del tuo contratto di elettricità</t>
  </si>
  <si>
    <t>Costo di CO2-eq</t>
  </si>
  <si>
    <t>B. Dati forniti dagli offerenti: Informazioni sulla loro offerta (forniti TRAMITE LA SCHEDA DI RISPOSTA DEGLI OFFERENTI)</t>
  </si>
  <si>
    <t>Non inserire i dati qui, questi dati provengono automaticamente dal "Foglio di risposta dell'offerente".</t>
  </si>
  <si>
    <t>Identificazione dell'offerente:</t>
  </si>
  <si>
    <t>Nome identificativo dell'offerente</t>
  </si>
  <si>
    <t>Parametri dei costi di acquisizione e installazione:</t>
  </si>
  <si>
    <t>Numero di apparecchi tipo 1</t>
  </si>
  <si>
    <t>Costo dell'apparecchio - inclusi tutti gli elementi</t>
  </si>
  <si>
    <t>Costo di installazione dell'apparecchio - inclusi tutti i compiti e le risorse (cfr. capitolato d'oneri)</t>
  </si>
  <si>
    <t>Numero di apparecchi tipo 2</t>
  </si>
  <si>
    <t>Numero di apparecchi tipo 3</t>
  </si>
  <si>
    <t>Numero di apparecchi tipo 4</t>
  </si>
  <si>
    <t>Numero di apparecchi tipo 5</t>
  </si>
  <si>
    <t>Costi degli alimentatori e dei dispositivi di illuminazione</t>
  </si>
  <si>
    <t>Costo di installazione di ingranaggi/dispositivi - inclusi tutti i compiti e le risorse (cfr. capitolato d'oneri)</t>
  </si>
  <si>
    <t>Altri costi una tantum iniziali (consegna, corsi di formazione, manuali, garanzie estese, ecc.)</t>
  </si>
  <si>
    <t>Parametri di costo dell'operazione:</t>
  </si>
  <si>
    <t>Indicatore numerico dell'energia luminosa (LENI) della stanza o della zona</t>
  </si>
  <si>
    <t>Tipo di apparecchio 1 potenza (comprese perdite di esercizio e altro)</t>
  </si>
  <si>
    <t>Fattore di riduzione dovuto a tutti i sistemi di controllo della luce proposti</t>
  </si>
  <si>
    <t>Tipo di apparecchio 5 potenza (comprese perdite di esercizio e altro)</t>
  </si>
  <si>
    <t>Tipo di apparecchio 4 potenza (comprese perdite di esercizio e altro)</t>
  </si>
  <si>
    <t>Tipo di apparecchio 3 potenza (comprese perdite di esercizio e altro)</t>
  </si>
  <si>
    <t>Tipo di apparecchio 2 potenza (comprese perdite di esercizio e altro)</t>
  </si>
  <si>
    <t>Parametri dei costi di manutenzione:</t>
  </si>
  <si>
    <t>Tipo di apparecchio 1 vita utile</t>
  </si>
  <si>
    <t>Durata utile della sorgente luminosa</t>
  </si>
  <si>
    <t>Costo della sorgente luminosa</t>
  </si>
  <si>
    <t>Costo di sostituzione della sorgente luminosa, comprese tutte le attività e le risorse</t>
  </si>
  <si>
    <t>Vita utile reattore/alimentatore</t>
  </si>
  <si>
    <t>Costo della reattanza/dell'alimentatore</t>
  </si>
  <si>
    <t>Costo di sostituzione del reattore/ingranaggio di controllo, inclusi tutti i compiti e le risorse</t>
  </si>
  <si>
    <t>Tipo di apparecchio 5 vita utile</t>
  </si>
  <si>
    <t>Tipo di apparecchio 4 vita utile</t>
  </si>
  <si>
    <t>Tipo di apparecchio 3 vita utile</t>
  </si>
  <si>
    <t>Tipo di apparecchio 2 vita utile</t>
  </si>
  <si>
    <t>Altri costi annuali di manutenzione/servizio (cfr. capitolato d'oneri)</t>
  </si>
  <si>
    <t>Costi di investimento (acquisizione e installazione)</t>
  </si>
  <si>
    <t>Costi operativi</t>
  </si>
  <si>
    <t>Costi di servizio</t>
  </si>
  <si>
    <t>Altri costi</t>
  </si>
  <si>
    <t>Costi delle esternalità</t>
  </si>
  <si>
    <t xml:space="preserve"> C. Risultati LCC  (per colonna e in totale)</t>
  </si>
  <si>
    <t>Costo del ciclo di vita</t>
  </si>
  <si>
    <t>Consumo energetico</t>
  </si>
  <si>
    <t>Emissioni di CO2-eq</t>
  </si>
  <si>
    <t>Costi di investimento totali (acquisizione e installazione)</t>
  </si>
  <si>
    <t>Costi operativi totali</t>
  </si>
  <si>
    <t>Totale altri costi</t>
  </si>
  <si>
    <t>Costo totale esternalità</t>
  </si>
  <si>
    <t>Costi totali di manutenzione e assistenza</t>
  </si>
  <si>
    <t>Costo totale del ciclo di vita</t>
  </si>
  <si>
    <t>Consumo energetico totale</t>
  </si>
  <si>
    <t>Emissioni totali di CO2-eq</t>
  </si>
  <si>
    <t>unità</t>
  </si>
  <si>
    <t>anni</t>
  </si>
  <si>
    <t>ore/anno</t>
  </si>
  <si>
    <t>kWh/m2.anno</t>
  </si>
  <si>
    <t>ore</t>
  </si>
  <si>
    <t>Foglio di risposta dell'offerente</t>
  </si>
  <si>
    <t>Descrizione installazioni</t>
  </si>
  <si>
    <t>Identificazione dell'impianto:</t>
  </si>
  <si>
    <t>Nome identificativo dell'offerente:</t>
  </si>
  <si>
    <t>Dati per valutare l'offerta economica sulla base di LCC ed essere ammissibili per l'aggiudicazione dell'appalto</t>
  </si>
  <si>
    <t>Indice di consumo energetico annuo (AECI):</t>
  </si>
  <si>
    <t>LENI della stanza o della zona edificabile</t>
  </si>
  <si>
    <t>Informazioni sugli apparecchi e i suoi componenti:</t>
  </si>
  <si>
    <t>Potenza apparecchio (comprese perdite di esercizio e altro)</t>
  </si>
  <si>
    <t>Fattore di riduzione</t>
  </si>
  <si>
    <t>Vita utile dell'apparecchio</t>
  </si>
  <si>
    <t>Costo del reattore/dell'alimentatore</t>
  </si>
  <si>
    <t>Informazioni sugli alimentatori e sui dispositivi esterni:</t>
  </si>
  <si>
    <t>Costo degli alimentatori e dei dispositivi di controllo esterni</t>
  </si>
  <si>
    <t>Altri costi di manutenzione/servizio:</t>
  </si>
  <si>
    <t>Altri costi annuali - per sopralluoghi e altro (vedi capitolato d'oneri)</t>
  </si>
  <si>
    <t>kWh/m2.annno</t>
  </si>
  <si>
    <t>unità/stanza o zona</t>
  </si>
  <si>
    <t>Definizioni e Formule</t>
  </si>
  <si>
    <t>Elemento strumento</t>
  </si>
  <si>
    <t>Descrizione</t>
  </si>
  <si>
    <t>Dati forniti dall'amministrazione aggiudicatrice: parametri comuni per il calcolo dei costi del ciclo di vita</t>
  </si>
  <si>
    <t xml:space="preserve">Identificatore di ogni tipologia di locale o zona edificabile (androne, corridoio, ecc.) incluso nel capitolato d'oneri e valutato con lo strumento (es. locale A, corridoio B...). Ogni tipologia di locale o zona deve avere le stesse caratteristiche. Se differiscono per dimensioni, funzione, occupazione annuale, ecc. e richiedono soluzioni di illuminazione diverse, fare riferimento a ciascun tipo di stanza o zona dell'edificio in una colonna diversa.
 </t>
  </si>
  <si>
    <t>Numero di stanze o zone edificabili della stessa tipologia e caratteristiche incluse in ciascuna colonna dello strumento.</t>
  </si>
  <si>
    <t>Nazione</t>
  </si>
  <si>
    <t>Menu a tendina per selezionare il Paese in cui fornire automaticamente la valuta e per ottenere le emissioni medie di CO2 del mix elettrico nazionale (in base ai dati inclusi nella scheda Dati di riferimento).</t>
  </si>
  <si>
    <t>Valuta</t>
  </si>
  <si>
    <t xml:space="preserve">Fornito automaticamente in base al paese.
</t>
  </si>
  <si>
    <t xml:space="preserve">Numero di anni in cui calcolare e confrontare i costi del ciclo di vita di diverse soluzioni. Una durata o un periodo di valutazione più breve danno maggiore peso al prezzo di acquisto, mentre un periodo più lungo conferisce maggiore rilevanza ai costi operativi e di manutenzione.
Come riferimento, è possibile utilizzare una durata di 20 anni per gli apparecchi di illuminazione, come raccomandato nel precedente strumento LCC dell'UE basato su "European Commission DG TREN Preparatory studies for Eco-design Requirement of EuPs. Final Report. Lot. 8 Office lighting. 2007".
 </t>
  </si>
  <si>
    <t>Periodo di valutazione LCC</t>
  </si>
  <si>
    <t>Tasso di sconto</t>
  </si>
  <si>
    <t xml:space="preserve">Coefficiente utilizzato per trasformare i costi futuri in valore attuale. È chiamato tasso di sconto e consiste nell’applicare un tasso di sconto tale che tutti i costi futuri che avvengono durante il periodo di valutazione siano aggiustati ed espressi come costi attuali. Un tasso di sconto più alto riduce il peso dei costi operativi, di servizio, delle esternalità e gli altri costi annuali nel calcolo totale.
Come riferimento, un tasso di sconto dell'1,8% può essere utilizzato i personal computer come raccomandato nel the "European Commission DG TREN Preparatory studies for Eco-design Requirement of EuPs. Lot3 Personal Computers (desktops and laptops) and Computer Monitors. Final Report (task 1-8)" 2007
In alternativa, la Direzione generale della Politica regionale e urbana della Commissione europea raccomanda di utilizzare, come regola generale, un tasso di sconto sociale del 5% come parametro di riferimento negli Stati membri della coesione e del 3% negli altri Stati membri.
Per un calcolo più semplice, imposta il tasso di sconto su 0.
</t>
  </si>
  <si>
    <t>Parametri di base per il calcolo dei costi operativi:</t>
  </si>
  <si>
    <t>Prezzo dell'elettricità</t>
  </si>
  <si>
    <t xml:space="preserve">Costo della fornitura di energia elettrica, tutte le tasse e le spese incluse (valuta / kWh). Serve per calcolare i costi operativi legati al consumo energetico.
  </t>
  </si>
  <si>
    <t>Aumento del prezzo annuale dell'elettricità</t>
  </si>
  <si>
    <r>
      <rPr>
        <sz val="11"/>
        <rFont val="Arial"/>
        <family val="2"/>
      </rPr>
      <t>Aumento medio del prezzo dell'elettricità nel tuo paese o autorità. Dovrebbe includere tutte le tasse e commissioni non recuperabili ed essere adeguato per eliminare</t>
    </r>
    <r>
      <rPr>
        <i/>
        <sz val="11"/>
        <rFont val="Arial"/>
        <family val="2"/>
      </rPr>
      <t xml:space="preserve"> l'effetto dell'inflazione. Per i dati nazionali è possibile esaminare i dati statistici ufficiali (disponibili ad esempio su Eurostat-  Database by Theme/Environment and Energy/Energy (nrg)/Energy statistics - prices of natural gas and electricity (nrg_price)/Electricity price for non-household consumers (nrg_pc_205)</t>
    </r>
    <r>
      <rPr>
        <sz val="11"/>
        <rFont val="Arial"/>
        <family val="2"/>
      </rPr>
      <t xml:space="preserve">; per la cifra della tua organizzazione, potresti consultare le bollette dell'elettricità passate, ad esempio per gli ultimi 5 anni e aggiustare per eliminare l'effetto dell'inflazione.
Per un calcolo più semplice, impostare l'aumento del prezzo annuale dell'elettricità su 0.
</t>
    </r>
  </si>
  <si>
    <t>Menu a tendina per selezionare come verrà calcolato il consumo di energia durante il periodo di valutazione, che influenza le informazioni che gli offerenti devono fornire per calcolarlo. Questo può essere basato su:
1) L'indicatore numerico dell'energia luminosa (LENI) del locale o della zona edificabile in base alla norma EN 15193 o equivalente, se previsto nel capitolato d'oneri. Il LENI diviso per l'area da illuminare fornirà il consumo energetico annuo dell'impianto.
2) Oppure in base alle ore di funzionamento annuali definite dall'ente e alla potenza degli apparecchi di illuminazione e ai fattori di riduzione dell'utilizzo dei sistemi di controllo proposti dagli offerenti. La moltiplicazione di entrambi i parametri fornirà il consumo energetico annuo dell'impianto.</t>
  </si>
  <si>
    <t>Area (in m2) della stanza o della zona dell'edificio da illuminare</t>
  </si>
  <si>
    <t xml:space="preserve"> Area (in m2) di ogni tipo di stanza o zona dell'edificio per cui il sistema deve fornire l'illuminazione. Questo è necessario solo per calcolare i costi di esercizio quando agli offerenti viene richiesto di calcolare l'indicatore numerico dell'energia di illuminazione (LENI) della stanza o della zona dell'edificio.
 </t>
  </si>
  <si>
    <t>Ore di funzionamento del sistema di illuminazione</t>
  </si>
  <si>
    <t xml:space="preserve">Ore di funzionamento stimate all'anno del sistema di illuminazione della stanza o della zona dell'edificio, sulla base dei dati effettivi per il tuo edificio o su standard e regolamenti esistenti come EN 15193 o equivalente.
</t>
  </si>
  <si>
    <t>costi di manutenzione</t>
  </si>
  <si>
    <t xml:space="preserve">Menu a tendina per selezionare come verranno calcolati i costi di manutenzione nello strumento. Sono disponibili due opzioni:
1) Sulla base delle cifre proprie dell'amministrazione aggiudicatrice se la manutenzione è svolta da personale e risorse proprie o se gestita in un altro appalto.
2) Sulla base dei dati forniti dagli offerenti. Ciò è rilevante se le attività di manutenzione saranno svolte dall'appaltatore stesso o se nell'appalto sono previste innovazioni che potrebbero ridurre i costi di manutenzione (sostanzialmente in termini di tempo necessario per le sostituzioni) e quindi si preferisce una stima da parte degli offerenti. In questi casi, le amministrazioni aggiudicatrici dovrebbero specificare chiaramente che nei documenti di gara, compreso come devono essere calcolati tali costi e quali parametri comuni devono essere utilizzati (come il costo orario del lavoro) e gli offerenti devono specificare nelle loro offerte come sono state calcolate le stime per assicurarne la correttezza. </t>
  </si>
  <si>
    <t xml:space="preserve">Costi per la sostituzione di apparecchi di illuminazione, sorgenti luminose, reattori/ingranaggi e altri costi di manutenzione annuali a carico dell'amministrazione aggiudicatrice, sia con proprio personale che tramite diverso contratto di manutenzione. Questi dovrebbero includere i costi di manodopera e attrezzature -strumenti e macchine- necessari, ma non dovrebbero includere i costi delle parti sostituite stesse (apparecchi, sorgenti luminose o ballast) poiché dipenderanno dalle offerte degli offerenti.
Questi parametri di costo dovrebbero essere lasciati vuoti se i costi di manutenzione fanno parte delle offerte degli offerenti o se, come spiegato sopra, le offerte potrebbero includere innovazioni che incidono sui costi di manutenzione e quindi le amministrazioni aggiudicatrici preferiscono richiedere agli offerenti di fornire un preventivo in base a quali costi di manutenzione saranno essere valutati invece di utilizzare i propri dati.
 </t>
  </si>
  <si>
    <t>Tariffe medie dei costi di manutenzione dell'Autorità</t>
  </si>
  <si>
    <t>Altri costi a carico dell'autorità:</t>
  </si>
  <si>
    <t xml:space="preserve">Costi sostenuti all'inizio del contratto dall'autorità indipendente dalle offerte e non inclusi nelle precedenti categorie di costo (es. formazione del personale, configurazioni, ecc.). Dovrebbero essere forniti per stanza o zona dell'edificio.
 </t>
  </si>
  <si>
    <t>Spese a carico dell'amministrazione (se non incluse nelle offerte degli offerenti) per assicurazioni, tasse e altri oneri connessi all'acquisto e all'utilizzo degli impianti di illuminazione per interni (IVA esclusa in quanto gli appalti devono essere valutati al netto dell'IVA). Dovrebbero essere forniti per stanza o zona dell'edificio.</t>
  </si>
  <si>
    <t>Costi annuali stimati sostenuti tramite una terza parte (di solito un istituto finanziario) per finanziare l'appalto. Dovrebbero essere forniti per stanza o zona dell'edificio.</t>
  </si>
  <si>
    <t xml:space="preserve">Costi sostenuti annualmente dall'autorità indipendente dalle offerte e non inclusi nelle precedenti categorie di costi (ad es. corsi di formazione regolari, ecc.). Dovrebbero essere forniti per stanza o zona dell'edificio.
</t>
  </si>
  <si>
    <t>Costi interessi</t>
  </si>
  <si>
    <t>Parametri di base per il calcolo delle esternalità ambientali (costi di esternalità):</t>
  </si>
  <si>
    <r>
      <t>Emissioni di CO</t>
    </r>
    <r>
      <rPr>
        <vertAlign val="subscript"/>
        <sz val="11"/>
        <rFont val="Arial"/>
        <family val="2"/>
      </rPr>
      <t>2-eq</t>
    </r>
    <r>
      <rPr>
        <sz val="11"/>
        <rFont val="Arial"/>
        <family val="2"/>
        <charset val="1"/>
      </rPr>
      <t xml:space="preserve"> del mix elettrico nazionale</t>
    </r>
  </si>
  <si>
    <t xml:space="preserve">Fattore di emissione del mix elettrico nazionale (in kg CO2-eq / kWh) fornito automaticamente in base al paese selezionato. Viene utilizzato per calcolare l'impatto climatico o esternalità (emissioni totali di CO2-eq) dovuto al consumo di elettricità degli impianti. La fonte è: thinkstep AG Environmental Footprint datasets - EF_Climate Change factor from the LCIA Results for each country's Electricity grid mix 1kV-60kV; AC, technology mix; consumption mix, to consumer; 1kV - 60kV- developed in the framework of the Commission Environmental Footprint pilot phase (2013-2018) and retreived on 3rd July 2019. La validità dei dati è fino a Dicembre 2020. </t>
  </si>
  <si>
    <r>
      <t>Emissioni di CO</t>
    </r>
    <r>
      <rPr>
        <vertAlign val="subscript"/>
        <sz val="11"/>
        <rFont val="Arial"/>
        <family val="2"/>
      </rPr>
      <t>2 eq</t>
    </r>
    <r>
      <rPr>
        <sz val="11"/>
        <rFont val="Arial"/>
        <family val="2"/>
        <charset val="1"/>
      </rPr>
      <t xml:space="preserve"> del tuo contratto di elettricità</t>
    </r>
  </si>
  <si>
    <r>
      <t>Fattore di emissione della propria fornitura elettrica (in Kg CO</t>
    </r>
    <r>
      <rPr>
        <vertAlign val="subscript"/>
        <sz val="11"/>
        <rFont val="Arial"/>
        <family val="2"/>
      </rPr>
      <t>2-eq</t>
    </r>
    <r>
      <rPr>
        <sz val="11"/>
        <rFont val="Arial"/>
        <family val="2"/>
        <charset val="1"/>
      </rPr>
      <t xml:space="preserve"> / kWh). Se specificato, saranno utilizzati al posto del mix nazionale per calcolare le esternalità climatiche associate al consumo energetico delle apparecchiature.</t>
    </r>
  </si>
  <si>
    <r>
      <t>Costo di CO</t>
    </r>
    <r>
      <rPr>
        <vertAlign val="subscript"/>
        <sz val="11"/>
        <rFont val="Arial"/>
        <family val="2"/>
      </rPr>
      <t>2-eq</t>
    </r>
  </si>
  <si>
    <r>
      <t>Fattore per monetizzare, cioè trasformare l'esternalità climatica (emissioni di CO</t>
    </r>
    <r>
      <rPr>
        <vertAlign val="subscript"/>
        <sz val="11"/>
        <rFont val="Arial"/>
        <family val="2"/>
      </rPr>
      <t>2-eq</t>
    </r>
    <r>
      <rPr>
        <sz val="11"/>
        <rFont val="Arial"/>
        <family val="2"/>
        <charset val="1"/>
      </rPr>
      <t>) in costo. A livello UE, una relazione per la DG Trasporti sull “Update of the Handbook on External Costs of Transport”di Ricardo-AEA del 2014 propone un valore centrale di 90 EUR / tonnellata (prezzi 2010) da un range tra 48-168 EURO. In alcuni paesi, il governo potrebbe fornire altre cifre. Specificare i costi per l'esternalità ai cambiamenti climatici assicurandosi che il dato utilizzato sia in linea con i requisiti definiti nell'articolo 68.2 della Direttiva 2014/24 / UE. Lo strumento propone di utilizzare i 90 EUR / tonnellata come riferimento (adeguati ai prezzi correnti e alla valuta nazionale se applicabile).</t>
    </r>
    <r>
      <rPr>
        <sz val="11"/>
        <color rgb="FFFF0000"/>
        <rFont val="Arial"/>
        <family val="2"/>
        <charset val="1"/>
      </rPr>
      <t xml:space="preserve">
</t>
    </r>
  </si>
  <si>
    <t>Dati forniti dagli offerenti tramite il foglio di risposta dell'offerente: informazioni sulla loro offerta</t>
  </si>
  <si>
    <t xml:space="preserve">Nome identificativo dell'offerente per identificare rapidamente le proposte degli offerenti.
 </t>
  </si>
  <si>
    <t>Numero di apparecchi di illuminazione dello stesso tipo nell'installazione proposta per il tipo di locale o zona dell'edificio. È possibile includere fino a 5 diversi tipi di apparecchi di illuminazione per stanza o zona dell'edificio.</t>
  </si>
  <si>
    <t>Numero di apparecchi</t>
  </si>
  <si>
    <t>Costi apparecchi</t>
  </si>
  <si>
    <t xml:space="preserve">Costo di ogni tipo di apparecchio, comprensivo di tutti gli elementi e componenti (sorgenti luminose, ballast, dispositivi di controllo integrati).
</t>
  </si>
  <si>
    <t xml:space="preserve">Costo dell'installazione di ogni apparecchio di illuminazione, inclusi tutti i compiti e le risorse necessarie (sia umane che materiali). Se l'appalto non prevede i lavori di installazione ma questo parametro è richiesto, tale costo deve essere basato su una stima. In tal caso, le amministrazioni aggiudicatrici dovrebbero specificare chiaramente che nei documenti di gara (compresi i parametri comuni da utilizzare in tali stime, come il costo orario del lavoro) e gli offerenti devono specificare in dettaglio come sono state calcolate le stime per garantirne la correttezza.
</t>
  </si>
  <si>
    <t>Costi di istallazione degli apparecchi</t>
  </si>
  <si>
    <t xml:space="preserve">Costo di qualsiasi alimentatore e dispositivo di controllo dell'illuminazione esterna (manuale, interruttori orari, sensori di presenza, controllo in base alla luce diurna) non inclusi come parte degli apparecchi di illuminazione da fornire nell'installazione come definiti nei documenti di gara o proposti dagli offerenti.
Il costo deve essere specificato per camera o area dell'edificio. Se viene utilizzato un sistema centrale, deve essere fornito un valore medio per tipologia di locale e area edificabile inclusi nel capitolato d'oneri e nello strumento.
</t>
  </si>
  <si>
    <t>Costo di installazione dei dispositivi</t>
  </si>
  <si>
    <t xml:space="preserve">Costo dell'installazione degli alimentatori e dei dispositivi di controllo dell'illuminazione esterna proposti, inclusi tutti i compiti e le risorse (sia umane che materiali) per la corretta installazione, regolazione e funzionamento dei dispositivi. Se l'appalto non prevede i lavori di installazione ma questo parametro è richiesto, tale costo deve essere basato su una stima. In tal caso, le amministrazioni aggiudicatrici dovrebbero specificare chiaramente che nei documenti di gara (compresi i parametri comuni da utilizzare in tali stime, come il costo orario del lavoro) e gli offerenti devono specificare in dettaglio come sono state calcolate le stime per garantirne la correttezza.
Il costo deve essere specificato per camera o tipologia di area dell'edificio. Se viene utilizzato un sistema centrale, deve essere fornito un valore medio per tipologia di locale e area edificabile inclusi nel capitolato d'oneri e nello strumento.
</t>
  </si>
  <si>
    <t xml:space="preserve">Costo di altri compiti iniziali che il contraente deve svolgere all'inizio del contratto (ad es. consegna dei componenti, elaborazione del manuale di installazione, formazione del personale dell'autorità, garanzie estese, ecc.).
Il costo deve essere specificato per camera o tipologia di area edificabile, pertanto fornire un valore medio per camera e area edificabile incluso nel capitolato d'oneri e nello strumento.
</t>
  </si>
  <si>
    <t>Indicatore Numerico Energetico di Illuminazione (INEI) del locale o della zona edificabile in base alla norma EN 15193 o equivalente, se previsto nel capitolato d'oneri. Il INEI moltiplicato per l'area da illuminare fornirà il consumo energetico annuo dell'impianto per quel tipo di stanza o zona dell'edificio.</t>
  </si>
  <si>
    <t>INEI della stanza o della zona edificabile</t>
  </si>
  <si>
    <t>Potenza apparecchio</t>
  </si>
  <si>
    <t>Consumo di energia (watt) dell'apparecchio comprese tutte le perdite di funzionamento, standby e qualsiasi altra cosa.</t>
  </si>
  <si>
    <t xml:space="preserve">Fattore di riduzione relativo alle ore di funzionamento dell'impianto di illuminazione del locale o della zona edificabile dovuto all'installazione dei sistemi di controllo previsti nel capitolato d'appalto o proposti nelle offerte degli offerenti. Se si applica un mix di più sistemi di controllo, il fattore di riduzione totale da inserire risulterà dalla moltiplicazione dei diversi fattori di riduzione di ciascun sistema di controllo.
Se non è stato scelto alcun controllo o se i dati per il tipo di stanza o zona non esistono negli standard esistenti (come EN 15193 o equivalente), questo campo deve essere impostato su 1.
 </t>
  </si>
  <si>
    <t xml:space="preserve">Durata (in anni) di ogni tipo di lampada dichiarata dal produttore.
</t>
  </si>
  <si>
    <t xml:space="preserve">Vita utile nominale -definita anche vita utile- delle sorgenti luminose (in ore) al termine della quale devono essere sostituite per garantire la minima qualità illuminotecnica dell'impianto. Dovrebbe essere calcolato ed espresso utilizzando lo stesso standard e scala definiti nei documenti di gara per garantire la comparabilità.
</t>
  </si>
  <si>
    <t>Costo di tutte le sorgenti luminose dell'apparecchio (valuta/apparecchio). Cioè, se l'apparecchio comprende più di una sorgente luminosa, moltiplicare il costo di una per il numero di sorgenti luminose nell'apparecchio.</t>
  </si>
  <si>
    <t xml:space="preserve">Costo di sostituzione di tutte le sorgenti luminose nell'apparecchio di illuminazione, inclusi tutti i compiti e le risorse (sia umane che materiali - strumenti e macchinari-).
Se il contratto non prevede lavori di manutenzione ma questo parametro è richiesto, tale costo deve essere basato su una stima. In tal caso, le amministrazioni aggiudicatrici dovrebbero specificare chiaramente che nei documenti di gara (incluso come calcolarli e parametri comuni da utilizzare, come il costo orario del lavoro) e gli offerenti devono specificare in dettaglio come sono stati calcolati per garantirne la correttezza.
</t>
  </si>
  <si>
    <t xml:space="preserve">Durata utile del reattore/alimentatore (in ore) dopo la quale devono essere sostituiti. Dovrebbe essere calcolato secondo le norme e gli standard definiti nei documenti di gara.
Se l'alimentatore/alimentatore è integrato nella sorgente luminosa e verrà contestualmente sostituito, inserire qui la stessa vita utile della sorgente luminosa. Questo dovrebbe essere specificato nell'offerta.
</t>
  </si>
  <si>
    <t xml:space="preserve">Costo di tutti i reattori/ingranaggi nell'apparecchio (valuta/apparecchio).
Questo campo deve essere lasciato vuoto se il reattore/alimentatore è integrato nella sorgente luminosa e quindi i loro costi fanno parte dei costi della sorgente luminosa. Questo dovrebbe essere specificato nell'offerta.
</t>
  </si>
  <si>
    <t xml:space="preserve">"Costo di sostituzione di tutti i reattori/ingranaggi nell'apparecchio di illuminazione, inclusi tutti i compiti e le risorse (sia umane che materiali -strumenti e macchinari-).
Se il contratto non prevede lavori di manutenzione ma questo parametro è richiesto, tale costo deve essere basato su una stima. In tal caso, le amministrazioni aggiudicatrici dovrebbero specificare chiaramente che nei documenti di gara (compreso come calcolarli e parametri comuni da utilizzare, come il costo orario del lavoro) e gli offerenti devono specificare in dettaglio come li hanno calcolati per garantirne la correttezza.
Questo campo deve essere lasciato vuoto se il reattore/alimentatore è integrato nella sorgente luminosa e quindi i loro costi di sostituzione sono parte del costo di sostituzione della sorgente luminosa. Questo dovrebbe essere specificato nell'offerta.
 </t>
  </si>
  <si>
    <t>Costo sostituzione reattore/alimentatore</t>
  </si>
  <si>
    <t>Costo di sostituzione della sorgente luminosa</t>
  </si>
  <si>
    <t xml:space="preserve">Costo per altri compiti annuali che devono essere forniti dagli offerenti inclusi nei documenti di gara. Potrebbero includere ispezioni, pulizie e altri servizi di manutenzione o servizi non contemplati in altre sezioni come definito nei documenti di gara.
Il costo deve essere specificato per tipologia di camera o area edificabile, pertanto fornire un valore medio per tipologia di camera e area edificabile inclusa nel capitolato d'oneri e nello strumento.
 </t>
  </si>
  <si>
    <t xml:space="preserve"> LCC Calcoli e Risultati</t>
  </si>
  <si>
    <t xml:space="preserve">I costi di acquisizione e installazione (per ogni tipologia di camera o zona) si ipotizzano all'inizio del contratto.
 </t>
  </si>
  <si>
    <t xml:space="preserve">Costo annuo cumulativo (per ogni tipologia di camera o zona) dovuto al consumo energetico degli impianti durante il periodo di valutazione espresso in valore attuale netto
</t>
  </si>
  <si>
    <t>Costi annuali cumulativi di manutenzione e servizio (per ogni tipologia di camera o zona) per la durata del periodo di valutazione espressi in valore attuale netto.</t>
  </si>
  <si>
    <t xml:space="preserve">Altri costi una tantum iniziali e costi annuali cumulativi (per ogni tipologia di camera o zona) dovuti ad assicurazioni, interessi e altri costi annuali per la durata del periodo di valutazione espressi in valore attuale netto.
</t>
  </si>
  <si>
    <t xml:space="preserve">Costi cumulativi annuali di esternalità (per ciascun tipo di camera o zona) per la durata del periodo di valutazione espressi in valore attuale netto.
Secondo la Direttiva 2014/24/UE, i costi di esternalità sono costi imputati alle esternalità ambientali legate a un prodotto, servizio o opera durante il suo ciclo di vita (articolo 68). Nello strumento, l'unica esternalità inclusa è l'impatto del cambiamento climatico associato alle emissioni di CO2-eq dovute al consumo energetico dei prodotti durante il loro utilizzo.
  </t>
  </si>
  <si>
    <t xml:space="preserve">Costi totali dell'installazione (per ogni tipo di stanza o zona) durante il periodo di valutazione definito.
 </t>
  </si>
  <si>
    <t xml:space="preserve">Consumo energetico dell'impianto (per ogni stanza o tipologia di zona) durante il periodo di valutazione (kWh) calcolato in base al consumo energetico annuo.
 </t>
  </si>
  <si>
    <t xml:space="preserve">Impatto climatico dell'impianto (per ogni stanza o tipologia di zona) per il periodo di valutazione (kg CO2-eq) calcolato in base all'utilizzo energetico dei prodotti (kWh) e al fattore di emissione della fonte energetica (kg CO2-eq/kWh) .
</t>
  </si>
  <si>
    <t>Emissioni di CO2 eq</t>
  </si>
  <si>
    <t>Consumo di energia</t>
  </si>
  <si>
    <t>Costi di manutenzione e servizio</t>
  </si>
  <si>
    <t>Costi di investimento totali</t>
  </si>
  <si>
    <t>Costi di investimento aggregati per tutte le apparecchiature per la riproduzione di immagini incluse nello strumento.</t>
  </si>
  <si>
    <t>Costi totali di servizio e manutenzione</t>
  </si>
  <si>
    <t>Costi aggregati di assistenza e manutenzione per tutte le apparecchiature incluse nello strumento.</t>
  </si>
  <si>
    <t>Altri costi aggregati per tutte le apparecchiature per la riproduzione di immagini incluse nello strumento.</t>
  </si>
  <si>
    <t xml:space="preserve">Costi di esternalità aggregati per tutte le apparecchiature incluse nello strumento.
 </t>
  </si>
  <si>
    <t xml:space="preserve">Costi aggregati del ciclo di vita per tutte le apparecchiature incluse nello strumento.
 </t>
  </si>
  <si>
    <t>Costi energetici totali</t>
  </si>
  <si>
    <t>Costi energetici aggregati per tutte le apparecchiature incluse nello strumento.</t>
  </si>
  <si>
    <r>
      <t>Emissioni totali di CO</t>
    </r>
    <r>
      <rPr>
        <b/>
        <vertAlign val="subscript"/>
        <sz val="11"/>
        <rFont val="Arial"/>
        <family val="2"/>
      </rPr>
      <t>2-eq</t>
    </r>
  </si>
  <si>
    <t xml:space="preserve">Impatto climatico aggregato di tutte le apparecchiature incluse nello strumento
 </t>
  </si>
  <si>
    <t>Costi di servizio e manutenzione</t>
  </si>
  <si>
    <t>Costi di investimento</t>
  </si>
  <si>
    <t xml:space="preserve"> C. Risultati</t>
  </si>
  <si>
    <t xml:space="preserve">Risultati Grafici </t>
  </si>
  <si>
    <t xml:space="preserve">Totale </t>
  </si>
  <si>
    <t>Riferimento dell'impianto nella gara:</t>
  </si>
  <si>
    <t>Dati di Riferimento</t>
  </si>
  <si>
    <t>Lista delle Nazioni</t>
  </si>
  <si>
    <t>Lista delle Valute</t>
  </si>
  <si>
    <t>[CLICCA PER SELEZIONARE]</t>
  </si>
  <si>
    <t>Belgio</t>
  </si>
  <si>
    <t>Croazia</t>
  </si>
  <si>
    <t>Cipro</t>
  </si>
  <si>
    <t>Repubblica Ceca</t>
  </si>
  <si>
    <t>Danimarca</t>
  </si>
  <si>
    <t>Finlandia</t>
  </si>
  <si>
    <t>Francia</t>
  </si>
  <si>
    <t>Germania</t>
  </si>
  <si>
    <t>Grecia</t>
  </si>
  <si>
    <t>Ungheria</t>
  </si>
  <si>
    <t>Irlanda</t>
  </si>
  <si>
    <t>Italia</t>
  </si>
  <si>
    <t>Lettonia</t>
  </si>
  <si>
    <t>Lituania</t>
  </si>
  <si>
    <t>Lussemburgo</t>
  </si>
  <si>
    <t>Olanda</t>
  </si>
  <si>
    <t>Polonia</t>
  </si>
  <si>
    <t>Portogallo</t>
  </si>
  <si>
    <t>Slovacchia</t>
  </si>
  <si>
    <t>Spagna</t>
  </si>
  <si>
    <t>Svezia</t>
  </si>
  <si>
    <t>Regno Unito</t>
  </si>
  <si>
    <t xml:space="preserve">Mix  Elettrico emissioni di CO2eq </t>
  </si>
  <si>
    <t>kg CO2/kWh</t>
  </si>
  <si>
    <t>Fonte: Thinkstep AG Environmental Footprint datasets - EF_Climate Change factor from the LCIA Results for each country's Electricity grid mix 1kV-60kV; AC, technology mix; consumption mix, to consumer; 1kV - 60kV  - developed in the framework of the Commission Environmental Footprint pilot phase (2013-2018) and retrieved on 3rd July 2019. The validity of data is until December 2020.</t>
  </si>
  <si>
    <t>Opzioni di consumo energetico</t>
  </si>
  <si>
    <t xml:space="preserve"> LENI Fornito dell'impianto</t>
  </si>
  <si>
    <t>Calcoli dello strumento</t>
  </si>
  <si>
    <t>Opzioni per i costi di manutenzione</t>
  </si>
  <si>
    <t>I dati dell'Autorità forniti qui</t>
  </si>
  <si>
    <t>Costi previsti nelle offerte degli offerenti</t>
  </si>
  <si>
    <t>Calcoli</t>
  </si>
  <si>
    <t>Coefficienti di Calcolo</t>
  </si>
  <si>
    <t>Fattore di valore attuale generale</t>
  </si>
  <si>
    <t>Fattore del valore attuale dell'operazione</t>
  </si>
  <si>
    <t>Costi operativi per stanza o zona</t>
  </si>
  <si>
    <t>Consumo energetico annuale</t>
  </si>
  <si>
    <t>Costi operativi annuali</t>
  </si>
  <si>
    <t>Costi operativi durante il periodo di valutazione in valore netto attuale</t>
  </si>
  <si>
    <t>kWh/anno.stanza</t>
  </si>
  <si>
    <t>Costi di manutenzione/servizio per stanza o zona</t>
  </si>
  <si>
    <t>Costi annuali di manutenzione delle sorgenti luminose</t>
  </si>
  <si>
    <t>Costi annuali di manutenzione per reattori/ingranaggi</t>
  </si>
  <si>
    <t>Altri costi annuali di manutenzione/servizio</t>
  </si>
  <si>
    <t>Totale costi annuali di manutenzione/servizio</t>
  </si>
  <si>
    <t>Costi di manutenzione/servizio durante il periodo di valutazione in valore netto attuale</t>
  </si>
  <si>
    <t>Costi di reinvestimento in apparecchi di illuminazione durante il periodo di valutazione in valore netto attuale</t>
  </si>
  <si>
    <t>Altri costo per stanza o zona</t>
  </si>
  <si>
    <t>Altri costi annuali durante il periodo di valutazione in valore netto attuale</t>
  </si>
  <si>
    <t>Costi di esternalità per stanza o zona</t>
  </si>
  <si>
    <t>Costi annuali esternalità</t>
  </si>
  <si>
    <t>Costi di esternalità durante il periodo di valutazione in valore netto attuale</t>
  </si>
  <si>
    <r>
      <t xml:space="preserve">EC GPP Helpdesk
</t>
    </r>
    <r>
      <rPr>
        <sz val="11"/>
        <rFont val="Arial"/>
        <family val="2"/>
        <charset val="1"/>
      </rPr>
      <t xml:space="preserve">
Per qualsiasi domanda sullo strumento LCC, contattare l'Helpdesk per gli appalti pubblici verdi della Commissione europea. Maggiori informazioni su: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</si>
</sst>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 #,##0.00_-;_-* &quot;-&quot;??_-;_-@_-"/>
    <numFmt numFmtId="165" formatCode="0.000"/>
    <numFmt numFmtId="166" formatCode="_-* #,##0.000000\ _€_-;\-* #,##0.000000\ _€_-;_-* &quot;-&quot;??\ _€_-;_-@_-"/>
    <numFmt numFmtId="167" formatCode="0.0%"/>
    <numFmt numFmtId="168" formatCode="0.0"/>
  </numFmts>
  <fonts count="56" x14ac:knownFonts="1">
    <font>
      <sz val="10"/>
      <name val="Verdana"/>
      <charset val="1"/>
    </font>
    <font>
      <sz val="11"/>
      <name val="Arial"/>
      <family val="2"/>
      <charset val="1"/>
    </font>
    <font>
      <sz val="24"/>
      <name val="Arial"/>
      <family val="2"/>
      <charset val="1"/>
    </font>
    <font>
      <b/>
      <sz val="22"/>
      <name val="Arial"/>
      <family val="2"/>
      <charset val="1"/>
    </font>
    <font>
      <b/>
      <sz val="12"/>
      <color rgb="FF1D9E9E"/>
      <name val="Arial"/>
      <family val="2"/>
      <charset val="1"/>
    </font>
    <font>
      <b/>
      <sz val="13"/>
      <color rgb="FF1D9E9E"/>
      <name val="Arial"/>
      <family val="2"/>
      <charset val="1"/>
    </font>
    <font>
      <b/>
      <sz val="12"/>
      <color rgb="FF1D9E9E"/>
      <name val="Verdana"/>
      <family val="2"/>
      <charset val="1"/>
    </font>
    <font>
      <b/>
      <sz val="11"/>
      <name val="Arial"/>
      <family val="2"/>
      <charset val="1"/>
    </font>
    <font>
      <sz val="11"/>
      <color rgb="FFFF0000"/>
      <name val="Arial"/>
      <family val="2"/>
      <charset val="1"/>
    </font>
    <font>
      <sz val="11"/>
      <color rgb="FF0070C0"/>
      <name val="Arial"/>
      <family val="2"/>
      <charset val="1"/>
    </font>
    <font>
      <sz val="14"/>
      <name val="Arial"/>
      <family val="2"/>
      <charset val="1"/>
    </font>
    <font>
      <sz val="10"/>
      <name val="Arial"/>
      <family val="2"/>
      <charset val="1"/>
    </font>
    <font>
      <sz val="9"/>
      <name val="Arial"/>
      <family val="2"/>
      <charset val="1"/>
    </font>
    <font>
      <sz val="22"/>
      <name val="Arial"/>
      <family val="2"/>
      <charset val="1"/>
    </font>
    <font>
      <b/>
      <sz val="12"/>
      <color rgb="FFFFFFFF"/>
      <name val="Arial"/>
      <family val="2"/>
      <charset val="1"/>
    </font>
    <font>
      <sz val="9"/>
      <color rgb="FFFFFFFF"/>
      <name val="Arial"/>
      <family val="2"/>
      <charset val="1"/>
    </font>
    <font>
      <sz val="11"/>
      <color rgb="FFFFFFFF"/>
      <name val="Arial"/>
      <family val="2"/>
      <charset val="1"/>
    </font>
    <font>
      <i/>
      <sz val="11"/>
      <color rgb="FF808080"/>
      <name val="Arial"/>
      <family val="2"/>
      <charset val="1"/>
    </font>
    <font>
      <sz val="11"/>
      <color rgb="FF000000"/>
      <name val="Arial"/>
      <family val="2"/>
      <charset val="1"/>
    </font>
    <font>
      <vertAlign val="subscript"/>
      <sz val="9"/>
      <name val="Arial"/>
      <family val="2"/>
      <charset val="1"/>
    </font>
    <font>
      <sz val="11"/>
      <color rgb="FFC00000"/>
      <name val="Arial"/>
      <family val="2"/>
      <charset val="1"/>
    </font>
    <font>
      <b/>
      <sz val="11"/>
      <color rgb="FFFFFFFF"/>
      <name val="Arial"/>
      <family val="2"/>
      <charset val="1"/>
    </font>
    <font>
      <b/>
      <sz val="12"/>
      <name val="Arial"/>
      <family val="2"/>
      <charset val="1"/>
    </font>
    <font>
      <b/>
      <sz val="11"/>
      <color rgb="FF000000"/>
      <name val="Arial"/>
      <family val="2"/>
      <charset val="1"/>
    </font>
    <font>
      <sz val="12"/>
      <name val="Arial"/>
      <family val="2"/>
      <charset val="1"/>
    </font>
    <font>
      <b/>
      <sz val="15"/>
      <name val="Arial"/>
      <family val="2"/>
      <charset val="1"/>
    </font>
    <font>
      <b/>
      <sz val="10"/>
      <name val="Arial"/>
      <family val="2"/>
      <charset val="1"/>
    </font>
    <font>
      <sz val="11"/>
      <color theme="1"/>
      <name val="Arial"/>
      <family val="2"/>
    </font>
    <font>
      <sz val="11"/>
      <color theme="1"/>
      <name val="Arial"/>
      <family val="2"/>
      <charset val="1"/>
    </font>
    <font>
      <sz val="11"/>
      <name val="Arial"/>
      <family val="2"/>
    </font>
    <font>
      <u/>
      <sz val="10"/>
      <color theme="10"/>
      <name val="Verdana"/>
      <family val="2"/>
    </font>
    <font>
      <sz val="9"/>
      <color rgb="FFFF0000"/>
      <name val="Arial"/>
      <family val="2"/>
      <charset val="1"/>
    </font>
    <font>
      <sz val="10"/>
      <name val="Verdana"/>
      <family val="2"/>
    </font>
    <font>
      <sz val="22"/>
      <color theme="5"/>
      <name val="Arial"/>
      <family val="2"/>
      <charset val="1"/>
    </font>
    <font>
      <i/>
      <sz val="11"/>
      <name val="Arial"/>
      <family val="2"/>
    </font>
    <font>
      <sz val="11"/>
      <color rgb="FF1D9E9E"/>
      <name val="Arial"/>
      <family val="2"/>
    </font>
    <font>
      <b/>
      <sz val="11"/>
      <name val="Arial"/>
      <family val="2"/>
    </font>
    <font>
      <sz val="10"/>
      <color rgb="FF000000"/>
      <name val="Verdana"/>
      <family val="2"/>
    </font>
    <font>
      <sz val="10"/>
      <color rgb="FF000000"/>
      <name val="Verdana"/>
      <family val="34"/>
    </font>
    <font>
      <b/>
      <sz val="10"/>
      <name val="Verdana"/>
      <family val="2"/>
    </font>
    <font>
      <sz val="11"/>
      <color theme="0"/>
      <name val="Arial"/>
      <family val="2"/>
      <charset val="1"/>
    </font>
    <font>
      <sz val="9"/>
      <name val="Verdana"/>
      <family val="2"/>
    </font>
    <font>
      <sz val="9"/>
      <name val="Arial"/>
      <family val="2"/>
    </font>
    <font>
      <vertAlign val="subscript"/>
      <sz val="9"/>
      <name val="Arial"/>
      <family val="2"/>
    </font>
    <font>
      <sz val="10"/>
      <color rgb="FFFF0000"/>
      <name val="Verdana"/>
      <family val="2"/>
    </font>
    <font>
      <sz val="10"/>
      <color rgb="FF00B0F0"/>
      <name val="Verdana"/>
      <family val="2"/>
    </font>
    <font>
      <i/>
      <sz val="10"/>
      <color rgb="FF000000"/>
      <name val="Verdana"/>
      <family val="34"/>
    </font>
    <font>
      <sz val="10"/>
      <name val="Verdana"/>
      <family val="2"/>
    </font>
    <font>
      <b/>
      <sz val="11"/>
      <color theme="0"/>
      <name val="Arial"/>
      <family val="2"/>
      <charset val="1"/>
    </font>
    <font>
      <sz val="11"/>
      <color rgb="FFC00000"/>
      <name val="Arial"/>
      <family val="2"/>
    </font>
    <font>
      <vertAlign val="subscript"/>
      <sz val="11"/>
      <name val="Arial"/>
      <family val="2"/>
    </font>
    <font>
      <sz val="8"/>
      <color rgb="FF000000"/>
      <name val="Verdana"/>
      <family val="34"/>
    </font>
    <font>
      <b/>
      <sz val="11"/>
      <color theme="0"/>
      <name val="Arial"/>
      <family val="2"/>
    </font>
    <font>
      <b/>
      <sz val="11"/>
      <color rgb="FF000000"/>
      <name val="Arial"/>
      <family val="2"/>
    </font>
    <font>
      <sz val="11"/>
      <color rgb="FF000000"/>
      <name val="Arial"/>
      <family val="2"/>
    </font>
    <font>
      <b/>
      <vertAlign val="subscript"/>
      <sz val="11"/>
      <name val="Arial"/>
      <family val="2"/>
    </font>
  </fonts>
  <fills count="35">
    <fill>
      <patternFill patternType="none"/>
    </fill>
    <fill>
      <patternFill patternType="gray125"/>
    </fill>
    <fill>
      <patternFill patternType="solid">
        <fgColor rgb="FFFFFFFF"/>
        <bgColor rgb="FFFFF2CC"/>
      </patternFill>
    </fill>
    <fill>
      <patternFill patternType="solid">
        <fgColor rgb="FFC8EBEB"/>
        <bgColor rgb="FFBCE4E5"/>
      </patternFill>
    </fill>
    <fill>
      <patternFill patternType="solid">
        <fgColor rgb="FF92D050"/>
        <bgColor rgb="FF7DD2D2"/>
      </patternFill>
    </fill>
    <fill>
      <patternFill patternType="solid">
        <fgColor rgb="FFD9D9D9"/>
        <bgColor rgb="FFBEE3D3"/>
      </patternFill>
    </fill>
    <fill>
      <patternFill patternType="solid">
        <fgColor rgb="FF1D9E9E"/>
        <bgColor rgb="FF008080"/>
      </patternFill>
    </fill>
    <fill>
      <patternFill patternType="solid">
        <fgColor rgb="FF333333"/>
        <bgColor rgb="FF333300"/>
      </patternFill>
    </fill>
    <fill>
      <patternFill patternType="solid">
        <fgColor rgb="FF969696"/>
        <bgColor rgb="FF8B8B8B"/>
      </patternFill>
    </fill>
    <fill>
      <patternFill patternType="solid">
        <fgColor rgb="FF808080"/>
        <bgColor rgb="FF8B8B8B"/>
      </patternFill>
    </fill>
    <fill>
      <patternFill patternType="solid">
        <fgColor rgb="FF000000"/>
        <bgColor rgb="FF003300"/>
      </patternFill>
    </fill>
    <fill>
      <patternFill patternType="solid">
        <fgColor rgb="FFFFF2CC"/>
        <bgColor rgb="FFFBE5D6"/>
      </patternFill>
    </fill>
    <fill>
      <patternFill patternType="solid">
        <fgColor rgb="FFD3FFC2"/>
        <bgColor rgb="FFC8EBEB"/>
      </patternFill>
    </fill>
    <fill>
      <patternFill patternType="solid">
        <fgColor rgb="FFBEE3D3"/>
        <bgColor rgb="FFBCE4E5"/>
      </patternFill>
    </fill>
    <fill>
      <patternFill patternType="solid">
        <fgColor rgb="FFBCE4E5"/>
        <bgColor rgb="FFBEE3D3"/>
      </patternFill>
    </fill>
    <fill>
      <patternFill patternType="solid">
        <fgColor rgb="FFE4B5E4"/>
        <bgColor rgb="FFB4C7E7"/>
      </patternFill>
    </fill>
    <fill>
      <patternFill patternType="solid">
        <fgColor rgb="FFE4B5E4"/>
        <bgColor rgb="FFFFF2CC"/>
      </patternFill>
    </fill>
    <fill>
      <patternFill patternType="solid">
        <fgColor theme="0"/>
        <bgColor rgb="FFFFF2CC"/>
      </patternFill>
    </fill>
    <fill>
      <patternFill patternType="solid">
        <fgColor rgb="FFE4B5E4"/>
        <bgColor rgb="FFFFFBCC"/>
      </patternFill>
    </fill>
    <fill>
      <patternFill patternType="solid">
        <fgColor theme="3" tint="0.79998168889431442"/>
        <bgColor rgb="FFFFF2CC"/>
      </patternFill>
    </fill>
    <fill>
      <patternFill patternType="solid">
        <fgColor theme="5" tint="0.79998168889431442"/>
        <bgColor rgb="FFFFF2CC"/>
      </patternFill>
    </fill>
    <fill>
      <patternFill patternType="solid">
        <fgColor theme="5" tint="0.79998168889431442"/>
        <bgColor rgb="FFC3BCE4"/>
      </patternFill>
    </fill>
    <fill>
      <patternFill patternType="solid">
        <fgColor rgb="FFD9D9D9"/>
        <bgColor rgb="FFFFF2CC"/>
      </patternFill>
    </fill>
    <fill>
      <patternFill patternType="solid">
        <fgColor theme="0"/>
        <bgColor rgb="FFFBE5D6"/>
      </patternFill>
    </fill>
    <fill>
      <patternFill patternType="solid">
        <fgColor rgb="FFC8EBEB"/>
        <bgColor rgb="FFB4C7E7"/>
      </patternFill>
    </fill>
    <fill>
      <patternFill patternType="solid">
        <fgColor rgb="FF7DD2D2"/>
        <bgColor rgb="FF008080"/>
      </patternFill>
    </fill>
    <fill>
      <patternFill patternType="solid">
        <fgColor theme="0"/>
        <bgColor indexed="64"/>
      </patternFill>
    </fill>
    <fill>
      <patternFill patternType="solid">
        <fgColor rgb="FFE1F6C9"/>
        <bgColor rgb="FFFFF2CC"/>
      </patternFill>
    </fill>
    <fill>
      <patternFill patternType="solid">
        <fgColor rgb="FFC8EBEB"/>
        <bgColor rgb="FFFFF2CC"/>
      </patternFill>
    </fill>
    <fill>
      <patternFill patternType="solid">
        <fgColor theme="0" tint="-0.499984740745262"/>
        <bgColor rgb="FF8B8B8B"/>
      </patternFill>
    </fill>
    <fill>
      <patternFill patternType="solid">
        <fgColor theme="0" tint="-0.34998626667073579"/>
        <bgColor rgb="FFBEE3D3"/>
      </patternFill>
    </fill>
    <fill>
      <patternFill patternType="solid">
        <fgColor rgb="FFE1F6C9"/>
        <bgColor indexed="64"/>
      </patternFill>
    </fill>
    <fill>
      <patternFill patternType="solid">
        <fgColor theme="0" tint="-0.14999847407452621"/>
        <bgColor rgb="FFFFF2CC"/>
      </patternFill>
    </fill>
    <fill>
      <patternFill patternType="solid">
        <fgColor rgb="FF969696"/>
        <bgColor rgb="FFBEE3D3"/>
      </patternFill>
    </fill>
    <fill>
      <patternFill patternType="solid">
        <fgColor rgb="FF808080"/>
        <bgColor rgb="FFBEE3D3"/>
      </patternFill>
    </fill>
  </fills>
  <borders count="39">
    <border>
      <left/>
      <right/>
      <top/>
      <bottom/>
      <diagonal/>
    </border>
    <border>
      <left/>
      <right/>
      <top style="thin">
        <color auto="1"/>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bottom/>
      <diagonal/>
    </border>
    <border>
      <left/>
      <right style="thin">
        <color rgb="FF92D050"/>
      </right>
      <top/>
      <bottom/>
      <diagonal/>
    </border>
    <border>
      <left style="thin">
        <color rgb="FF808080"/>
      </left>
      <right style="thin">
        <color rgb="FF808080"/>
      </right>
      <top style="thin">
        <color rgb="FF808080"/>
      </top>
      <bottom style="thin">
        <color rgb="FF808080"/>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style="thin">
        <color rgb="FF1D9E9E"/>
      </left>
      <right/>
      <top style="thin">
        <color rgb="FF1D9E9E"/>
      </top>
      <bottom style="thin">
        <color rgb="FF1D9E9E"/>
      </bottom>
      <diagonal/>
    </border>
    <border>
      <left/>
      <right/>
      <top style="thin">
        <color rgb="FF1D9E9E"/>
      </top>
      <bottom style="thin">
        <color rgb="FF1D9E9E"/>
      </bottom>
      <diagonal/>
    </border>
    <border>
      <left/>
      <right style="thin">
        <color rgb="FF1D9E9E"/>
      </right>
      <top style="thin">
        <color rgb="FF1D9E9E"/>
      </top>
      <bottom style="thin">
        <color rgb="FF1D9E9E"/>
      </bottom>
      <diagonal/>
    </border>
    <border>
      <left style="thin">
        <color rgb="FF1D9E9E"/>
      </left>
      <right/>
      <top/>
      <bottom/>
      <diagonal/>
    </border>
    <border>
      <left/>
      <right style="thin">
        <color rgb="FF1D9E9E"/>
      </right>
      <top/>
      <bottom/>
      <diagonal/>
    </border>
    <border>
      <left style="thin">
        <color rgb="FF1D9E9E"/>
      </left>
      <right/>
      <top/>
      <bottom style="thin">
        <color rgb="FF1D9E9E"/>
      </bottom>
      <diagonal/>
    </border>
    <border>
      <left/>
      <right/>
      <top/>
      <bottom style="thin">
        <color rgb="FF1D9E9E"/>
      </bottom>
      <diagonal/>
    </border>
    <border>
      <left/>
      <right style="thin">
        <color rgb="FF1D9E9E"/>
      </right>
      <top/>
      <bottom style="thin">
        <color rgb="FF1D9E9E"/>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DD2D2"/>
      </left>
      <right/>
      <top/>
      <bottom style="thin">
        <color rgb="FF7DD2D2"/>
      </bottom>
      <diagonal/>
    </border>
    <border>
      <left/>
      <right/>
      <top/>
      <bottom style="thin">
        <color rgb="FF7DD2D2"/>
      </bottom>
      <diagonal/>
    </border>
    <border>
      <left/>
      <right style="thin">
        <color rgb="FF7DD2D2"/>
      </right>
      <top/>
      <bottom style="thin">
        <color rgb="FF7DD2D2"/>
      </bottom>
      <diagonal/>
    </border>
    <border>
      <left style="thin">
        <color rgb="FF7DD2D2"/>
      </left>
      <right/>
      <top/>
      <bottom/>
      <diagonal/>
    </border>
    <border>
      <left/>
      <right style="thin">
        <color rgb="FF7DD2D2"/>
      </right>
      <top/>
      <bottom/>
      <diagonal/>
    </border>
    <border>
      <left/>
      <right/>
      <top style="thin">
        <color rgb="FFBFBFBF"/>
      </top>
      <bottom style="thin">
        <color rgb="FFBFBFBF"/>
      </bottom>
      <diagonal/>
    </border>
    <border>
      <left style="medium">
        <color rgb="FF1D9E9E"/>
      </left>
      <right style="medium">
        <color rgb="FF1D9E9E"/>
      </right>
      <top style="medium">
        <color rgb="FF1D9E9E"/>
      </top>
      <bottom/>
      <diagonal/>
    </border>
    <border>
      <left style="medium">
        <color rgb="FF1D9E9E"/>
      </left>
      <right style="medium">
        <color rgb="FF1D9E9E"/>
      </right>
      <top/>
      <bottom style="medium">
        <color rgb="FF1D9E9E"/>
      </bottom>
      <diagonal/>
    </border>
    <border>
      <left/>
      <right/>
      <top style="thin">
        <color rgb="FF92D050"/>
      </top>
      <bottom/>
      <diagonal/>
    </border>
    <border>
      <left/>
      <right/>
      <top style="thin">
        <color rgb="FF1D9E9E"/>
      </top>
      <bottom/>
      <diagonal/>
    </border>
    <border>
      <left/>
      <right/>
      <top style="thin">
        <color rgb="FF7DD2D2"/>
      </top>
      <bottom/>
      <diagonal/>
    </border>
    <border>
      <left/>
      <right/>
      <top style="thin">
        <color rgb="FF7DD2D2"/>
      </top>
      <bottom style="thin">
        <color rgb="FF7DD2D2"/>
      </bottom>
      <diagonal/>
    </border>
    <border>
      <left/>
      <right style="thin">
        <color rgb="FF7DD2D2"/>
      </right>
      <top style="thin">
        <color rgb="FF7DD2D2"/>
      </top>
      <bottom style="thin">
        <color rgb="FF7DD2D2"/>
      </bottom>
      <diagonal/>
    </border>
  </borders>
  <cellStyleXfs count="4">
    <xf numFmtId="0" fontId="0" fillId="0" borderId="0"/>
    <xf numFmtId="0" fontId="30" fillId="0" borderId="0" applyNumberFormat="0" applyFill="0" applyBorder="0" applyAlignment="0" applyProtection="0"/>
    <xf numFmtId="164" fontId="32" fillId="0" borderId="0" applyFont="0" applyFill="0" applyBorder="0" applyAlignment="0" applyProtection="0"/>
    <xf numFmtId="9" fontId="47" fillId="0" borderId="0" applyFont="0" applyFill="0" applyBorder="0" applyAlignment="0" applyProtection="0"/>
  </cellStyleXfs>
  <cellXfs count="347">
    <xf numFmtId="0" fontId="0" fillId="0" borderId="0" xfId="0"/>
    <xf numFmtId="0" fontId="1" fillId="2" borderId="0" xfId="0" applyFont="1" applyFill="1"/>
    <xf numFmtId="0" fontId="1" fillId="2" borderId="0" xfId="0" applyFont="1" applyFill="1" applyAlignment="1">
      <alignment wrapText="1"/>
    </xf>
    <xf numFmtId="49" fontId="2" fillId="2" borderId="0" xfId="0" applyNumberFormat="1" applyFont="1" applyFill="1" applyAlignment="1">
      <alignment horizontal="left"/>
    </xf>
    <xf numFmtId="49" fontId="2" fillId="2" borderId="0" xfId="0" applyNumberFormat="1" applyFont="1" applyFill="1" applyAlignment="1" applyProtection="1">
      <alignment horizontal="left" wrapText="1"/>
    </xf>
    <xf numFmtId="49" fontId="2" fillId="2" borderId="0" xfId="0" applyNumberFormat="1" applyFont="1" applyFill="1" applyAlignment="1" applyProtection="1">
      <alignment horizontal="left" vertical="center"/>
    </xf>
    <xf numFmtId="49" fontId="3" fillId="2" borderId="0" xfId="0" applyNumberFormat="1" applyFont="1" applyFill="1" applyAlignment="1" applyProtection="1">
      <alignment horizontal="left" vertical="center" wrapText="1"/>
    </xf>
    <xf numFmtId="0" fontId="4" fillId="2" borderId="0" xfId="0" applyFont="1" applyFill="1" applyAlignment="1">
      <alignment vertical="center"/>
    </xf>
    <xf numFmtId="0" fontId="5" fillId="2" borderId="0" xfId="0" applyFont="1" applyFill="1" applyAlignment="1">
      <alignment vertical="center" wrapText="1"/>
    </xf>
    <xf numFmtId="0" fontId="4" fillId="2" borderId="0" xfId="0" applyFont="1" applyFill="1" applyAlignment="1">
      <alignment vertical="center" wrapText="1"/>
    </xf>
    <xf numFmtId="0" fontId="6" fillId="0" borderId="0" xfId="0" applyFont="1" applyAlignment="1">
      <alignment vertical="center"/>
    </xf>
    <xf numFmtId="0" fontId="1" fillId="2" borderId="0" xfId="0" applyFont="1" applyFill="1" applyAlignment="1">
      <alignment vertical="top" wrapText="1"/>
    </xf>
    <xf numFmtId="0" fontId="9" fillId="2" borderId="0" xfId="0" applyFont="1" applyFill="1" applyAlignment="1">
      <alignment wrapText="1"/>
    </xf>
    <xf numFmtId="0" fontId="1" fillId="2" borderId="0" xfId="0" applyFont="1" applyFill="1" applyAlignment="1">
      <alignment vertical="center"/>
    </xf>
    <xf numFmtId="0" fontId="0" fillId="0" borderId="0" xfId="0" applyAlignment="1">
      <alignment vertical="center"/>
    </xf>
    <xf numFmtId="0" fontId="1" fillId="2" borderId="1" xfId="0" applyFont="1" applyFill="1" applyBorder="1" applyAlignment="1">
      <alignment wrapText="1"/>
    </xf>
    <xf numFmtId="0" fontId="11" fillId="2" borderId="0" xfId="0" applyFont="1" applyFill="1" applyAlignment="1">
      <alignment horizontal="left" vertical="center"/>
    </xf>
    <xf numFmtId="0" fontId="11" fillId="2" borderId="0" xfId="0" applyFont="1" applyFill="1" applyAlignment="1">
      <alignment horizontal="left" vertical="center" indent="9"/>
    </xf>
    <xf numFmtId="0" fontId="11" fillId="2" borderId="0" xfId="0" applyFont="1" applyFill="1" applyAlignment="1">
      <alignment horizontal="center"/>
    </xf>
    <xf numFmtId="0" fontId="0" fillId="0" borderId="0" xfId="0"/>
    <xf numFmtId="0" fontId="13" fillId="2" borderId="0" xfId="0" applyFont="1" applyFill="1" applyAlignment="1">
      <alignment horizontal="left" vertical="center"/>
    </xf>
    <xf numFmtId="0" fontId="13" fillId="2" borderId="0" xfId="0" applyFont="1" applyFill="1" applyAlignment="1" applyProtection="1">
      <alignment horizontal="left" vertical="center"/>
    </xf>
    <xf numFmtId="0" fontId="13" fillId="2" borderId="0" xfId="0" applyFont="1" applyFill="1" applyAlignment="1">
      <alignment horizontal="center"/>
    </xf>
    <xf numFmtId="0" fontId="1" fillId="2" borderId="0" xfId="0" applyFont="1" applyFill="1" applyAlignment="1">
      <alignment horizontal="left" vertical="center"/>
    </xf>
    <xf numFmtId="0" fontId="1" fillId="2" borderId="0" xfId="0" applyFont="1" applyFill="1" applyAlignment="1">
      <alignment horizontal="left" vertical="center" indent="9"/>
    </xf>
    <xf numFmtId="0" fontId="1" fillId="2" borderId="0" xfId="0" applyFont="1" applyFill="1" applyAlignment="1">
      <alignment horizontal="center"/>
    </xf>
    <xf numFmtId="0" fontId="14" fillId="4" borderId="2" xfId="0" applyFont="1" applyFill="1" applyBorder="1" applyAlignment="1">
      <alignment horizontal="left" vertical="center"/>
    </xf>
    <xf numFmtId="0" fontId="15" fillId="4" borderId="3" xfId="0" applyFont="1" applyFill="1" applyBorder="1" applyAlignment="1">
      <alignment horizontal="center" vertical="center"/>
    </xf>
    <xf numFmtId="0" fontId="16" fillId="4" borderId="3" xfId="0" applyFont="1" applyFill="1" applyBorder="1" applyAlignment="1">
      <alignment horizontal="center"/>
    </xf>
    <xf numFmtId="0" fontId="16" fillId="4" borderId="4" xfId="0" applyFont="1" applyFill="1" applyBorder="1" applyAlignment="1">
      <alignment horizontal="left" vertical="center"/>
    </xf>
    <xf numFmtId="0" fontId="12" fillId="2" borderId="0" xfId="0" applyFont="1" applyFill="1" applyBorder="1" applyAlignment="1">
      <alignment horizontal="center" vertical="center"/>
    </xf>
    <xf numFmtId="0" fontId="1" fillId="2" borderId="0" xfId="0" applyFont="1" applyFill="1" applyBorder="1" applyAlignment="1">
      <alignment horizontal="center"/>
    </xf>
    <xf numFmtId="0" fontId="1" fillId="2" borderId="6" xfId="0" applyFont="1" applyFill="1" applyBorder="1" applyAlignment="1">
      <alignment horizontal="left" vertical="center"/>
    </xf>
    <xf numFmtId="0" fontId="1" fillId="2" borderId="7" xfId="0" applyFont="1" applyFill="1" applyBorder="1" applyAlignment="1">
      <alignment horizontal="center"/>
    </xf>
    <xf numFmtId="0" fontId="17" fillId="2" borderId="0" xfId="0" applyFont="1" applyFill="1" applyBorder="1" applyAlignment="1">
      <alignment horizontal="center"/>
    </xf>
    <xf numFmtId="0" fontId="1" fillId="5" borderId="7" xfId="0" applyFont="1" applyFill="1" applyBorder="1" applyAlignment="1">
      <alignment horizontal="center"/>
    </xf>
    <xf numFmtId="2" fontId="1" fillId="2" borderId="7" xfId="0" applyNumberFormat="1" applyFont="1" applyFill="1" applyBorder="1" applyAlignment="1">
      <alignment horizontal="center"/>
    </xf>
    <xf numFmtId="2" fontId="17" fillId="2" borderId="0" xfId="0" applyNumberFormat="1" applyFont="1" applyFill="1" applyBorder="1" applyAlignment="1">
      <alignment horizontal="center"/>
    </xf>
    <xf numFmtId="2" fontId="1" fillId="2" borderId="0" xfId="0" applyNumberFormat="1" applyFont="1" applyFill="1" applyBorder="1" applyAlignment="1">
      <alignment horizontal="center"/>
    </xf>
    <xf numFmtId="0" fontId="12" fillId="0" borderId="0" xfId="0" applyFont="1" applyBorder="1" applyAlignment="1">
      <alignment horizontal="center" vertical="center"/>
    </xf>
    <xf numFmtId="0" fontId="8" fillId="2" borderId="6" xfId="0" applyFont="1" applyFill="1" applyBorder="1" applyAlignment="1">
      <alignment horizontal="left" vertical="center"/>
    </xf>
    <xf numFmtId="0" fontId="1" fillId="2" borderId="0" xfId="0" applyFont="1" applyFill="1" applyAlignment="1">
      <alignment horizontal="left" vertical="center" wrapText="1"/>
    </xf>
    <xf numFmtId="0" fontId="12" fillId="2" borderId="0" xfId="0" applyFont="1" applyFill="1" applyBorder="1" applyAlignment="1">
      <alignment horizontal="center" vertical="center" wrapText="1"/>
    </xf>
    <xf numFmtId="0" fontId="12" fillId="2" borderId="0" xfId="0" applyFont="1" applyFill="1" applyBorder="1" applyAlignment="1">
      <alignment horizontal="center" wrapText="1"/>
    </xf>
    <xf numFmtId="0" fontId="8" fillId="2" borderId="6" xfId="0" applyFont="1" applyFill="1" applyBorder="1" applyAlignment="1">
      <alignment horizontal="left" vertical="center" wrapText="1"/>
    </xf>
    <xf numFmtId="0" fontId="12" fillId="2" borderId="0" xfId="0" applyFont="1" applyFill="1" applyBorder="1" applyAlignment="1">
      <alignment horizontal="center"/>
    </xf>
    <xf numFmtId="0" fontId="12" fillId="2" borderId="9" xfId="0" applyFont="1" applyFill="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left" vertical="center"/>
    </xf>
    <xf numFmtId="0" fontId="11" fillId="2" borderId="0" xfId="0" applyFont="1" applyFill="1" applyAlignment="1" applyProtection="1">
      <alignment horizontal="left" vertical="center"/>
    </xf>
    <xf numFmtId="0" fontId="14" fillId="6" borderId="11" xfId="0" applyFont="1" applyFill="1" applyBorder="1" applyAlignment="1">
      <alignment horizontal="left" vertical="center"/>
    </xf>
    <xf numFmtId="0" fontId="15" fillId="6" borderId="12" xfId="0" applyFont="1" applyFill="1" applyBorder="1" applyAlignment="1">
      <alignment horizontal="center" vertical="center"/>
    </xf>
    <xf numFmtId="0" fontId="16" fillId="6" borderId="12" xfId="0" applyFont="1" applyFill="1" applyBorder="1" applyAlignment="1">
      <alignment horizontal="center"/>
    </xf>
    <xf numFmtId="0" fontId="16" fillId="6" borderId="13" xfId="0" applyFont="1" applyFill="1" applyBorder="1" applyAlignment="1">
      <alignment horizontal="left" vertical="center"/>
    </xf>
    <xf numFmtId="0" fontId="20" fillId="2" borderId="0" xfId="0" applyFont="1" applyFill="1" applyAlignment="1">
      <alignment horizontal="left" vertical="center"/>
    </xf>
    <xf numFmtId="0" fontId="1" fillId="2" borderId="14" xfId="0" applyFont="1" applyFill="1" applyBorder="1" applyAlignment="1">
      <alignment horizontal="left" vertical="center" indent="9"/>
    </xf>
    <xf numFmtId="0" fontId="1" fillId="2" borderId="15" xfId="0" applyFont="1" applyFill="1" applyBorder="1" applyAlignment="1">
      <alignment horizontal="left" vertical="center"/>
    </xf>
    <xf numFmtId="0" fontId="1" fillId="2" borderId="14" xfId="0" applyFont="1" applyFill="1" applyBorder="1" applyAlignment="1">
      <alignment horizontal="left" vertical="center"/>
    </xf>
    <xf numFmtId="0" fontId="1" fillId="2" borderId="0" xfId="0" applyFont="1" applyFill="1" applyBorder="1" applyAlignment="1">
      <alignment horizontal="left" vertical="center"/>
    </xf>
    <xf numFmtId="0" fontId="8" fillId="2" borderId="15" xfId="0" applyFont="1" applyFill="1" applyBorder="1" applyAlignment="1">
      <alignment horizontal="left" vertical="center"/>
    </xf>
    <xf numFmtId="0" fontId="1" fillId="2" borderId="14" xfId="0" applyFont="1" applyFill="1" applyBorder="1" applyAlignment="1">
      <alignment horizontal="left" vertical="center" indent="2"/>
    </xf>
    <xf numFmtId="0" fontId="1" fillId="2" borderId="16" xfId="0" applyFont="1" applyFill="1" applyBorder="1" applyAlignment="1">
      <alignment horizontal="left" vertical="center" indent="9"/>
    </xf>
    <xf numFmtId="0" fontId="12" fillId="2" borderId="17" xfId="0" applyFont="1" applyFill="1" applyBorder="1" applyAlignment="1">
      <alignment horizontal="center" vertical="center"/>
    </xf>
    <xf numFmtId="0" fontId="1" fillId="2" borderId="17" xfId="0" applyFont="1" applyFill="1" applyBorder="1" applyAlignment="1">
      <alignment horizontal="center"/>
    </xf>
    <xf numFmtId="0" fontId="1" fillId="2" borderId="18" xfId="0" applyFont="1" applyFill="1" applyBorder="1" applyAlignment="1">
      <alignment horizontal="left" vertical="center"/>
    </xf>
    <xf numFmtId="0" fontId="14" fillId="7" borderId="19" xfId="0" applyFont="1" applyFill="1" applyBorder="1" applyAlignment="1">
      <alignment horizontal="left" vertical="center"/>
    </xf>
    <xf numFmtId="0" fontId="15" fillId="7" borderId="1" xfId="0" applyFont="1" applyFill="1" applyBorder="1" applyAlignment="1">
      <alignment horizontal="center" vertical="center"/>
    </xf>
    <xf numFmtId="0" fontId="16" fillId="7" borderId="1" xfId="0" applyFont="1" applyFill="1" applyBorder="1" applyAlignment="1">
      <alignment horizontal="center"/>
    </xf>
    <xf numFmtId="0" fontId="16" fillId="7" borderId="20" xfId="0" applyFont="1" applyFill="1" applyBorder="1" applyAlignment="1">
      <alignment horizontal="left" vertical="center"/>
    </xf>
    <xf numFmtId="0" fontId="1" fillId="2" borderId="22" xfId="0" applyFont="1" applyFill="1" applyBorder="1" applyAlignment="1">
      <alignment horizontal="left" vertical="center"/>
    </xf>
    <xf numFmtId="2" fontId="1" fillId="5" borderId="7" xfId="0" applyNumberFormat="1" applyFont="1" applyFill="1" applyBorder="1" applyAlignment="1">
      <alignment horizontal="right" indent="2"/>
    </xf>
    <xf numFmtId="2" fontId="16" fillId="8" borderId="7" xfId="0" applyNumberFormat="1" applyFont="1" applyFill="1" applyBorder="1" applyAlignment="1">
      <alignment horizontal="right" indent="2"/>
    </xf>
    <xf numFmtId="0" fontId="16" fillId="2" borderId="0" xfId="0" applyFont="1" applyFill="1" applyBorder="1" applyAlignment="1">
      <alignment horizontal="center"/>
    </xf>
    <xf numFmtId="2" fontId="16" fillId="9" borderId="7" xfId="0" applyNumberFormat="1" applyFont="1" applyFill="1" applyBorder="1" applyAlignment="1">
      <alignment horizontal="right" indent="2"/>
    </xf>
    <xf numFmtId="2" fontId="1" fillId="2" borderId="0" xfId="0" applyNumberFormat="1" applyFont="1" applyFill="1" applyBorder="1" applyAlignment="1">
      <alignment horizontal="right" indent="2"/>
    </xf>
    <xf numFmtId="0" fontId="12" fillId="2" borderId="24" xfId="0" applyFont="1" applyFill="1" applyBorder="1" applyAlignment="1">
      <alignment horizontal="center" vertical="center"/>
    </xf>
    <xf numFmtId="0" fontId="11" fillId="2" borderId="24" xfId="0" applyFont="1" applyFill="1" applyBorder="1" applyAlignment="1">
      <alignment horizontal="center"/>
    </xf>
    <xf numFmtId="0" fontId="11" fillId="2" borderId="25" xfId="0" applyFont="1" applyFill="1" applyBorder="1" applyAlignment="1">
      <alignment horizontal="left" vertical="center"/>
    </xf>
    <xf numFmtId="49" fontId="1" fillId="2" borderId="0" xfId="0" applyNumberFormat="1" applyFont="1" applyFill="1" applyAlignment="1" applyProtection="1">
      <alignment horizontal="left" vertical="center"/>
    </xf>
    <xf numFmtId="49" fontId="13" fillId="2" borderId="0" xfId="0" applyNumberFormat="1" applyFont="1" applyFill="1" applyAlignment="1" applyProtection="1">
      <alignment horizontal="left" vertical="center"/>
    </xf>
    <xf numFmtId="49" fontId="8" fillId="2" borderId="0" xfId="0" applyNumberFormat="1" applyFont="1" applyFill="1" applyAlignment="1" applyProtection="1">
      <alignment horizontal="left" vertical="center"/>
    </xf>
    <xf numFmtId="0" fontId="7"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29" xfId="0" applyFont="1" applyFill="1" applyBorder="1" applyAlignment="1">
      <alignment horizontal="left" vertical="center"/>
    </xf>
    <xf numFmtId="0" fontId="17" fillId="2" borderId="0" xfId="0" applyFont="1" applyFill="1" applyBorder="1" applyAlignment="1">
      <alignment horizontal="left" vertical="center" indent="9"/>
    </xf>
    <xf numFmtId="0" fontId="1" fillId="2" borderId="26" xfId="0" applyFont="1" applyFill="1" applyBorder="1" applyAlignment="1">
      <alignment horizontal="left" vertical="center"/>
    </xf>
    <xf numFmtId="0" fontId="12" fillId="2" borderId="27"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0" fontId="1" fillId="2" borderId="0" xfId="0" applyFont="1" applyFill="1" applyBorder="1"/>
    <xf numFmtId="49" fontId="1" fillId="2" borderId="0" xfId="0" applyNumberFormat="1" applyFont="1" applyFill="1" applyBorder="1" applyAlignment="1">
      <alignment wrapText="1"/>
    </xf>
    <xf numFmtId="49" fontId="2" fillId="2" borderId="0" xfId="0" applyNumberFormat="1" applyFont="1" applyFill="1" applyAlignment="1" applyProtection="1">
      <alignment vertical="top"/>
    </xf>
    <xf numFmtId="0" fontId="10" fillId="2" borderId="0" xfId="0" applyFont="1" applyFill="1" applyBorder="1" applyAlignment="1">
      <alignment horizontal="left" vertical="center"/>
    </xf>
    <xf numFmtId="49" fontId="10" fillId="2" borderId="31" xfId="0" applyNumberFormat="1" applyFont="1" applyFill="1" applyBorder="1" applyAlignment="1">
      <alignment horizontal="left" vertical="center" wrapText="1"/>
    </xf>
    <xf numFmtId="0" fontId="10" fillId="2" borderId="31" xfId="0" applyFont="1" applyFill="1" applyBorder="1" applyAlignment="1">
      <alignment horizontal="left" vertical="center"/>
    </xf>
    <xf numFmtId="0" fontId="1" fillId="2" borderId="0" xfId="0" applyFont="1" applyFill="1" applyBorder="1" applyAlignment="1">
      <alignment horizontal="left" vertical="top"/>
    </xf>
    <xf numFmtId="49" fontId="21" fillId="4" borderId="31" xfId="0" applyNumberFormat="1" applyFont="1" applyFill="1" applyBorder="1" applyAlignment="1">
      <alignment horizontal="left" vertical="center"/>
    </xf>
    <xf numFmtId="49" fontId="23" fillId="4" borderId="31" xfId="0" applyNumberFormat="1" applyFont="1" applyFill="1" applyBorder="1" applyAlignment="1">
      <alignment horizontal="left" vertical="center" wrapText="1"/>
    </xf>
    <xf numFmtId="0" fontId="23" fillId="4" borderId="31" xfId="0" applyFont="1" applyFill="1" applyBorder="1" applyAlignment="1">
      <alignment horizontal="left" vertical="center"/>
    </xf>
    <xf numFmtId="49" fontId="7" fillId="2" borderId="31" xfId="0" applyNumberFormat="1" applyFont="1" applyFill="1" applyBorder="1" applyAlignment="1">
      <alignment horizontal="left" vertical="center"/>
    </xf>
    <xf numFmtId="49" fontId="1" fillId="2" borderId="31" xfId="0" applyNumberFormat="1" applyFont="1" applyFill="1" applyBorder="1" applyAlignment="1">
      <alignment horizontal="left" vertical="top" wrapText="1"/>
    </xf>
    <xf numFmtId="0" fontId="1" fillId="2" borderId="31" xfId="0" applyFont="1" applyFill="1" applyBorder="1" applyAlignment="1">
      <alignment horizontal="left" vertical="top"/>
    </xf>
    <xf numFmtId="49" fontId="21" fillId="6" borderId="31" xfId="0" applyNumberFormat="1" applyFont="1" applyFill="1" applyBorder="1" applyAlignment="1">
      <alignment horizontal="left" vertical="center"/>
    </xf>
    <xf numFmtId="49" fontId="1" fillId="6" borderId="31" xfId="0" applyNumberFormat="1" applyFont="1" applyFill="1" applyBorder="1" applyAlignment="1">
      <alignment horizontal="left" vertical="top" wrapText="1"/>
    </xf>
    <xf numFmtId="0" fontId="1" fillId="6" borderId="31" xfId="0" applyFont="1" applyFill="1" applyBorder="1" applyAlignment="1">
      <alignment horizontal="left" vertical="top"/>
    </xf>
    <xf numFmtId="0" fontId="1" fillId="2" borderId="0" xfId="0" applyFont="1" applyFill="1" applyBorder="1" applyAlignment="1">
      <alignment horizontal="left" vertical="center"/>
    </xf>
    <xf numFmtId="49" fontId="1" fillId="10" borderId="31" xfId="0" applyNumberFormat="1" applyFont="1" applyFill="1" applyBorder="1" applyAlignment="1">
      <alignment horizontal="left" vertical="top" wrapText="1"/>
    </xf>
    <xf numFmtId="0" fontId="1" fillId="10" borderId="31" xfId="0" applyFont="1" applyFill="1" applyBorder="1" applyAlignment="1">
      <alignment horizontal="left" vertical="top"/>
    </xf>
    <xf numFmtId="0" fontId="24" fillId="2" borderId="0" xfId="0" applyFont="1" applyFill="1" applyAlignment="1">
      <alignment vertical="center"/>
    </xf>
    <xf numFmtId="0" fontId="1" fillId="2" borderId="0" xfId="0" applyFont="1" applyFill="1" applyAlignment="1">
      <alignment horizontal="center" vertical="center"/>
    </xf>
    <xf numFmtId="49" fontId="1" fillId="2" borderId="0" xfId="0" applyNumberFormat="1" applyFont="1" applyFill="1" applyAlignment="1" applyProtection="1">
      <alignment horizontal="center" vertical="center"/>
    </xf>
    <xf numFmtId="0" fontId="25" fillId="11" borderId="0" xfId="0" applyFont="1" applyFill="1" applyAlignment="1">
      <alignment horizontal="left" vertical="center"/>
    </xf>
    <xf numFmtId="0" fontId="11" fillId="11" borderId="0" xfId="0" applyFont="1" applyFill="1" applyBorder="1" applyAlignment="1">
      <alignment horizontal="center" vertical="center"/>
    </xf>
    <xf numFmtId="0" fontId="1" fillId="2" borderId="0" xfId="0" applyFont="1" applyFill="1" applyAlignment="1">
      <alignment horizontal="center" vertical="center" wrapText="1"/>
    </xf>
    <xf numFmtId="2" fontId="1" fillId="11" borderId="0" xfId="0" applyNumberFormat="1" applyFont="1" applyFill="1" applyAlignment="1">
      <alignment horizontal="center" vertical="center"/>
    </xf>
    <xf numFmtId="0" fontId="0" fillId="2" borderId="0" xfId="0" applyFill="1"/>
    <xf numFmtId="0" fontId="11" fillId="11" borderId="0" xfId="0" applyFont="1" applyFill="1" applyAlignment="1">
      <alignment horizontal="center" vertical="center"/>
    </xf>
    <xf numFmtId="0" fontId="25" fillId="12" borderId="0" xfId="0" applyFont="1" applyFill="1" applyAlignment="1">
      <alignment vertical="center"/>
    </xf>
    <xf numFmtId="0" fontId="1" fillId="12" borderId="0" xfId="0" applyFont="1" applyFill="1" applyAlignment="1">
      <alignment horizontal="center" vertical="center"/>
    </xf>
    <xf numFmtId="0" fontId="11" fillId="12" borderId="0" xfId="0" applyFont="1" applyFill="1" applyAlignment="1">
      <alignment horizontal="center" vertical="center"/>
    </xf>
    <xf numFmtId="0" fontId="7" fillId="12" borderId="0" xfId="0" applyFont="1" applyFill="1" applyAlignment="1">
      <alignment horizontal="center" vertical="center" wrapText="1"/>
    </xf>
    <xf numFmtId="2" fontId="1" fillId="12" borderId="0" xfId="0" applyNumberFormat="1" applyFont="1" applyFill="1" applyAlignment="1">
      <alignment horizontal="center" vertical="center"/>
    </xf>
    <xf numFmtId="0" fontId="25" fillId="13" borderId="0" xfId="0" applyFont="1" applyFill="1" applyAlignment="1">
      <alignment horizontal="left" vertical="center"/>
    </xf>
    <xf numFmtId="0" fontId="7" fillId="13" borderId="0" xfId="0" applyFont="1" applyFill="1" applyAlignment="1">
      <alignment horizontal="center" vertical="center"/>
    </xf>
    <xf numFmtId="0" fontId="0" fillId="2" borderId="0" xfId="0" applyFill="1" applyAlignment="1">
      <alignment horizontal="center" vertical="center" wrapText="1"/>
    </xf>
    <xf numFmtId="0" fontId="1" fillId="13" borderId="0" xfId="0" applyFont="1" applyFill="1" applyAlignment="1">
      <alignment horizontal="center" vertical="center" wrapText="1"/>
    </xf>
    <xf numFmtId="0" fontId="7" fillId="13" borderId="0" xfId="0" applyFont="1" applyFill="1" applyAlignment="1">
      <alignment horizontal="center" vertical="center" wrapText="1"/>
    </xf>
    <xf numFmtId="0" fontId="1" fillId="13" borderId="0" xfId="0" applyFont="1" applyFill="1" applyAlignment="1">
      <alignment horizontal="center" vertical="center"/>
    </xf>
    <xf numFmtId="2" fontId="1" fillId="13" borderId="0" xfId="0" applyNumberFormat="1" applyFont="1" applyFill="1" applyAlignment="1">
      <alignment horizontal="center" vertical="center"/>
    </xf>
    <xf numFmtId="0" fontId="25" fillId="14" borderId="0" xfId="0" applyFont="1" applyFill="1" applyAlignment="1">
      <alignment horizontal="left" vertical="center"/>
    </xf>
    <xf numFmtId="0" fontId="1" fillId="14" borderId="0" xfId="0" applyFont="1" applyFill="1" applyAlignment="1">
      <alignment horizontal="center" vertical="center"/>
    </xf>
    <xf numFmtId="0" fontId="7" fillId="14" borderId="0" xfId="0" applyFont="1" applyFill="1" applyAlignment="1">
      <alignment horizontal="center" vertical="center"/>
    </xf>
    <xf numFmtId="0" fontId="1" fillId="14" borderId="0" xfId="0" applyFont="1" applyFill="1" applyAlignment="1">
      <alignment horizontal="center" vertical="center" wrapText="1"/>
    </xf>
    <xf numFmtId="0" fontId="7" fillId="14" borderId="0" xfId="0" applyFont="1" applyFill="1" applyAlignment="1">
      <alignment horizontal="center" vertical="center" wrapText="1"/>
    </xf>
    <xf numFmtId="2" fontId="1" fillId="14" borderId="0" xfId="0" applyNumberFormat="1" applyFont="1" applyFill="1" applyAlignment="1">
      <alignment horizontal="center" vertical="center"/>
    </xf>
    <xf numFmtId="0" fontId="28" fillId="2" borderId="0" xfId="0" applyFont="1" applyFill="1" applyAlignment="1">
      <alignment vertical="top" wrapText="1"/>
    </xf>
    <xf numFmtId="0" fontId="27" fillId="2" borderId="0" xfId="0" applyFont="1" applyFill="1" applyAlignment="1">
      <alignment vertical="top" wrapText="1"/>
    </xf>
    <xf numFmtId="0" fontId="25" fillId="15" borderId="0" xfId="0" applyFont="1" applyFill="1" applyAlignment="1">
      <alignment horizontal="left" vertical="center"/>
    </xf>
    <xf numFmtId="0" fontId="1" fillId="15" borderId="0" xfId="0" applyFont="1" applyFill="1" applyAlignment="1">
      <alignment horizontal="center" vertical="center"/>
    </xf>
    <xf numFmtId="0" fontId="0" fillId="15" borderId="0" xfId="0" applyFill="1" applyAlignment="1">
      <alignment horizontal="center" vertical="center"/>
    </xf>
    <xf numFmtId="0" fontId="1" fillId="15" borderId="0" xfId="0" applyFont="1" applyFill="1" applyAlignment="1">
      <alignment horizontal="center" vertical="center" wrapText="1"/>
    </xf>
    <xf numFmtId="0" fontId="7" fillId="15" borderId="0" xfId="0" applyFont="1" applyFill="1" applyAlignment="1">
      <alignment horizontal="center" vertical="center" wrapText="1"/>
    </xf>
    <xf numFmtId="2" fontId="0" fillId="15" borderId="0" xfId="0" applyNumberFormat="1" applyFill="1" applyAlignment="1">
      <alignment horizontal="center" vertical="center"/>
    </xf>
    <xf numFmtId="49" fontId="29" fillId="2" borderId="31" xfId="0" applyNumberFormat="1" applyFont="1" applyFill="1" applyBorder="1" applyAlignment="1">
      <alignment horizontal="left" vertical="top" wrapText="1"/>
    </xf>
    <xf numFmtId="0" fontId="10" fillId="3" borderId="32" xfId="0" applyFont="1" applyFill="1" applyBorder="1" applyAlignment="1">
      <alignment horizontal="left" vertical="center" wrapText="1" indent="1"/>
    </xf>
    <xf numFmtId="0" fontId="30" fillId="3" borderId="33" xfId="1" applyFill="1" applyBorder="1" applyAlignment="1">
      <alignment horizontal="left" vertical="center" wrapText="1" indent="1"/>
    </xf>
    <xf numFmtId="0" fontId="31" fillId="0" borderId="0" xfId="0" applyFont="1" applyBorder="1" applyAlignment="1">
      <alignment horizontal="center"/>
    </xf>
    <xf numFmtId="9" fontId="1" fillId="2" borderId="7"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49" fontId="1" fillId="0" borderId="31" xfId="0" applyNumberFormat="1" applyFont="1" applyFill="1" applyBorder="1" applyAlignment="1">
      <alignment horizontal="left" vertical="top" wrapText="1"/>
    </xf>
    <xf numFmtId="165" fontId="1" fillId="5" borderId="7" xfId="0" applyNumberFormat="1" applyFont="1" applyFill="1" applyBorder="1" applyAlignment="1">
      <alignment horizontal="center"/>
    </xf>
    <xf numFmtId="165" fontId="17" fillId="2" borderId="0" xfId="0" applyNumberFormat="1" applyFont="1" applyFill="1" applyBorder="1" applyAlignment="1">
      <alignment horizontal="center"/>
    </xf>
    <xf numFmtId="0" fontId="12" fillId="17" borderId="0" xfId="0" applyFont="1" applyFill="1" applyBorder="1" applyAlignment="1">
      <alignment horizontal="center" vertical="center"/>
    </xf>
    <xf numFmtId="2" fontId="1" fillId="15" borderId="0" xfId="0" applyNumberFormat="1" applyFont="1" applyFill="1" applyAlignment="1">
      <alignment horizontal="center" vertical="center"/>
    </xf>
    <xf numFmtId="0" fontId="22" fillId="16" borderId="0" xfId="0" applyFont="1" applyFill="1" applyAlignment="1">
      <alignment vertical="center"/>
    </xf>
    <xf numFmtId="0" fontId="24" fillId="16" borderId="0" xfId="0" applyFont="1" applyFill="1" applyAlignment="1">
      <alignment vertical="center"/>
    </xf>
    <xf numFmtId="0" fontId="1" fillId="16" borderId="0" xfId="0" applyFont="1" applyFill="1" applyBorder="1" applyAlignment="1">
      <alignment horizontal="left" vertical="top"/>
    </xf>
    <xf numFmtId="0" fontId="1" fillId="16" borderId="0" xfId="0" applyFont="1" applyFill="1" applyBorder="1" applyAlignment="1">
      <alignment horizontal="center" vertical="center"/>
    </xf>
    <xf numFmtId="0" fontId="7" fillId="16" borderId="0" xfId="0" applyFont="1" applyFill="1" applyBorder="1" applyAlignment="1">
      <alignment horizontal="left" vertical="top"/>
    </xf>
    <xf numFmtId="0" fontId="1" fillId="16" borderId="0" xfId="0" applyFont="1" applyFill="1" applyBorder="1" applyAlignment="1">
      <alignment horizontal="left" vertical="top" wrapText="1"/>
    </xf>
    <xf numFmtId="166" fontId="29" fillId="18" borderId="0" xfId="2" applyNumberFormat="1" applyFont="1" applyFill="1" applyBorder="1" applyAlignment="1">
      <alignment horizontal="center" vertical="center"/>
    </xf>
    <xf numFmtId="0" fontId="1" fillId="16" borderId="0" xfId="0" applyFont="1" applyFill="1"/>
    <xf numFmtId="0" fontId="22" fillId="19" borderId="0" xfId="0" applyFont="1" applyFill="1" applyAlignment="1">
      <alignment vertical="center"/>
    </xf>
    <xf numFmtId="0" fontId="24" fillId="19" borderId="0" xfId="0" applyFont="1" applyFill="1" applyAlignment="1">
      <alignment vertical="center"/>
    </xf>
    <xf numFmtId="0" fontId="1" fillId="19" borderId="0" xfId="0" applyFont="1" applyFill="1" applyBorder="1" applyAlignment="1">
      <alignment horizontal="left" vertical="top"/>
    </xf>
    <xf numFmtId="0" fontId="1" fillId="19" borderId="0" xfId="0" applyFont="1" applyFill="1" applyBorder="1" applyAlignment="1">
      <alignment horizontal="center" vertical="center"/>
    </xf>
    <xf numFmtId="0" fontId="7" fillId="19" borderId="0" xfId="0" applyFont="1" applyFill="1" applyBorder="1" applyAlignment="1">
      <alignment horizontal="left" vertical="top"/>
    </xf>
    <xf numFmtId="0" fontId="1" fillId="19" borderId="0" xfId="0" applyFont="1" applyFill="1" applyBorder="1" applyAlignment="1">
      <alignment horizontal="left" vertical="top" wrapText="1"/>
    </xf>
    <xf numFmtId="0" fontId="1" fillId="19" borderId="0" xfId="0" applyFont="1" applyFill="1"/>
    <xf numFmtId="0" fontId="1" fillId="20" borderId="0" xfId="0" applyFont="1" applyFill="1"/>
    <xf numFmtId="49" fontId="22" fillId="21" borderId="0" xfId="0" applyNumberFormat="1" applyFont="1" applyFill="1" applyAlignment="1" applyProtection="1">
      <alignment horizontal="left" vertical="center"/>
    </xf>
    <xf numFmtId="0" fontId="1" fillId="21" borderId="0" xfId="0" applyFont="1" applyFill="1"/>
    <xf numFmtId="1" fontId="1" fillId="12" borderId="0" xfId="0" applyNumberFormat="1" applyFont="1" applyFill="1" applyAlignment="1">
      <alignment horizontal="center" vertical="center"/>
    </xf>
    <xf numFmtId="0" fontId="8" fillId="2" borderId="0" xfId="0" applyFont="1" applyFill="1" applyAlignment="1">
      <alignment horizontal="center" vertical="top" wrapText="1"/>
    </xf>
    <xf numFmtId="2" fontId="1" fillId="22" borderId="7" xfId="0" applyNumberFormat="1" applyFont="1" applyFill="1" applyBorder="1" applyAlignment="1">
      <alignment horizontal="center"/>
    </xf>
    <xf numFmtId="0" fontId="8" fillId="2" borderId="31" xfId="0" applyFont="1" applyFill="1" applyBorder="1" applyAlignment="1">
      <alignment horizontal="left" vertical="top"/>
    </xf>
    <xf numFmtId="0" fontId="29" fillId="2" borderId="0" xfId="0" applyFont="1" applyFill="1" applyAlignment="1">
      <alignment vertical="top" wrapText="1"/>
    </xf>
    <xf numFmtId="0" fontId="35" fillId="2" borderId="0" xfId="0" applyFont="1" applyFill="1" applyAlignment="1">
      <alignment vertical="top" wrapText="1"/>
    </xf>
    <xf numFmtId="0" fontId="36" fillId="2" borderId="0" xfId="0" applyFont="1" applyFill="1" applyAlignment="1">
      <alignment horizontal="left" vertical="center"/>
    </xf>
    <xf numFmtId="49" fontId="1" fillId="2" borderId="0" xfId="0" applyNumberFormat="1" applyFont="1" applyFill="1" applyBorder="1" applyAlignment="1">
      <alignment vertical="center"/>
    </xf>
    <xf numFmtId="0" fontId="1" fillId="23" borderId="0" xfId="0" applyFont="1" applyFill="1" applyAlignment="1">
      <alignment horizontal="center" vertical="center"/>
    </xf>
    <xf numFmtId="0" fontId="7" fillId="23" borderId="0" xfId="0" applyFont="1" applyFill="1" applyBorder="1" applyAlignment="1">
      <alignment horizontal="center" vertical="center"/>
    </xf>
    <xf numFmtId="0" fontId="11" fillId="23" borderId="0" xfId="0" applyFont="1" applyFill="1" applyBorder="1" applyAlignment="1">
      <alignment horizontal="center" vertical="center"/>
    </xf>
    <xf numFmtId="0" fontId="26" fillId="23" borderId="0" xfId="0" applyFont="1" applyFill="1" applyBorder="1" applyAlignment="1">
      <alignment horizontal="center" vertical="center" wrapText="1"/>
    </xf>
    <xf numFmtId="2" fontId="1" fillId="23" borderId="0" xfId="0" applyNumberFormat="1" applyFont="1" applyFill="1" applyAlignment="1">
      <alignment horizontal="center" vertical="center"/>
    </xf>
    <xf numFmtId="0" fontId="11" fillId="23" borderId="0" xfId="0" applyFont="1" applyFill="1" applyAlignment="1">
      <alignment horizontal="center" vertical="center"/>
    </xf>
    <xf numFmtId="2" fontId="1" fillId="2" borderId="0" xfId="0" applyNumberFormat="1" applyFont="1" applyFill="1" applyAlignment="1" applyProtection="1">
      <alignment horizontal="left" vertical="center"/>
    </xf>
    <xf numFmtId="2" fontId="1" fillId="2" borderId="0" xfId="0" applyNumberFormat="1" applyFont="1" applyFill="1"/>
    <xf numFmtId="2" fontId="1" fillId="2" borderId="0" xfId="0" applyNumberFormat="1" applyFont="1" applyFill="1" applyBorder="1" applyAlignment="1">
      <alignment horizontal="center" vertical="center"/>
    </xf>
    <xf numFmtId="2" fontId="1" fillId="2" borderId="27" xfId="0" applyNumberFormat="1" applyFont="1" applyFill="1" applyBorder="1" applyAlignment="1">
      <alignment horizontal="center" vertical="center"/>
    </xf>
    <xf numFmtId="0" fontId="1" fillId="5" borderId="7" xfId="0" applyFont="1" applyFill="1" applyBorder="1" applyAlignment="1" applyProtection="1">
      <alignment horizontal="center"/>
    </xf>
    <xf numFmtId="0" fontId="15" fillId="25" borderId="17" xfId="0" applyFont="1" applyFill="1" applyBorder="1" applyAlignment="1">
      <alignment horizontal="center" vertical="center"/>
    </xf>
    <xf numFmtId="2" fontId="16" fillId="25" borderId="17" xfId="0" applyNumberFormat="1" applyFont="1" applyFill="1" applyBorder="1" applyAlignment="1">
      <alignment horizontal="center" vertical="center"/>
    </xf>
    <xf numFmtId="0" fontId="16" fillId="25" borderId="17" xfId="0" applyFont="1" applyFill="1" applyBorder="1" applyAlignment="1">
      <alignment horizontal="left" vertical="center"/>
    </xf>
    <xf numFmtId="0" fontId="16" fillId="25" borderId="18" xfId="0" applyFont="1" applyFill="1" applyBorder="1" applyAlignment="1">
      <alignment horizontal="left" vertical="center"/>
    </xf>
    <xf numFmtId="0" fontId="1" fillId="2" borderId="29" xfId="0" applyFont="1" applyFill="1" applyBorder="1" applyAlignment="1">
      <alignment horizontal="left" vertical="center" wrapText="1"/>
    </xf>
    <xf numFmtId="49" fontId="1" fillId="2" borderId="7" xfId="0" applyNumberFormat="1" applyFont="1" applyFill="1" applyBorder="1" applyAlignment="1">
      <alignment horizontal="center" vertical="center" wrapText="1"/>
    </xf>
    <xf numFmtId="0" fontId="1" fillId="2" borderId="30" xfId="0" applyFont="1" applyFill="1" applyBorder="1" applyAlignment="1">
      <alignment horizontal="left" vertical="center" wrapText="1"/>
    </xf>
    <xf numFmtId="0" fontId="0" fillId="0" borderId="0" xfId="0" applyAlignment="1">
      <alignment wrapText="1"/>
    </xf>
    <xf numFmtId="0" fontId="0" fillId="26" borderId="0" xfId="0" applyFill="1"/>
    <xf numFmtId="0" fontId="7" fillId="2" borderId="34" xfId="0"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0" xfId="0" applyFont="1" applyFill="1" applyBorder="1" applyAlignment="1">
      <alignment horizontal="left" vertical="center" wrapText="1" indent="2"/>
    </xf>
    <xf numFmtId="0" fontId="8" fillId="2" borderId="35" xfId="0" applyFont="1" applyFill="1" applyBorder="1" applyAlignment="1">
      <alignment vertical="center"/>
    </xf>
    <xf numFmtId="0" fontId="1" fillId="2" borderId="0" xfId="0" applyFont="1" applyFill="1" applyBorder="1" applyAlignment="1">
      <alignment horizontal="left" vertical="center" indent="9"/>
    </xf>
    <xf numFmtId="0" fontId="1" fillId="2" borderId="17" xfId="0" applyFont="1" applyFill="1" applyBorder="1" applyAlignment="1">
      <alignment horizontal="left" vertical="center" indent="9"/>
    </xf>
    <xf numFmtId="0" fontId="21" fillId="8" borderId="0" xfId="0" applyFont="1" applyFill="1" applyBorder="1" applyAlignment="1">
      <alignment horizontal="right" vertical="center"/>
    </xf>
    <xf numFmtId="0" fontId="21" fillId="9" borderId="0" xfId="0" applyFont="1" applyFill="1" applyBorder="1" applyAlignment="1">
      <alignment horizontal="right" vertical="center"/>
    </xf>
    <xf numFmtId="0" fontId="7" fillId="2" borderId="36" xfId="0" applyFont="1" applyFill="1" applyBorder="1" applyAlignment="1">
      <alignment horizontal="left" vertical="center"/>
    </xf>
    <xf numFmtId="0" fontId="1" fillId="2" borderId="0" xfId="0" applyFont="1" applyFill="1" applyBorder="1" applyAlignment="1">
      <alignment horizontal="left" vertical="center" wrapText="1"/>
    </xf>
    <xf numFmtId="0" fontId="22" fillId="25" borderId="17" xfId="0" applyFont="1" applyFill="1" applyBorder="1" applyAlignment="1">
      <alignment horizontal="left" vertical="center"/>
    </xf>
    <xf numFmtId="0" fontId="22" fillId="24" borderId="37" xfId="0" applyFont="1" applyFill="1" applyBorder="1" applyAlignment="1">
      <alignment horizontal="left" vertical="center"/>
    </xf>
    <xf numFmtId="0" fontId="15" fillId="24" borderId="37" xfId="0" applyFont="1" applyFill="1" applyBorder="1" applyAlignment="1">
      <alignment horizontal="center" vertical="center"/>
    </xf>
    <xf numFmtId="2" fontId="16" fillId="24" borderId="37" xfId="0" applyNumberFormat="1" applyFont="1" applyFill="1" applyBorder="1" applyAlignment="1">
      <alignment horizontal="center" vertical="center"/>
    </xf>
    <xf numFmtId="0" fontId="16" fillId="24" borderId="37" xfId="0" applyFont="1" applyFill="1" applyBorder="1" applyAlignment="1">
      <alignment horizontal="left" vertical="center"/>
    </xf>
    <xf numFmtId="0" fontId="16" fillId="24" borderId="38" xfId="0" applyFont="1" applyFill="1" applyBorder="1" applyAlignment="1">
      <alignment horizontal="left" vertical="center"/>
    </xf>
    <xf numFmtId="0" fontId="1" fillId="26" borderId="0" xfId="0" applyFont="1" applyFill="1" applyBorder="1" applyAlignment="1">
      <alignment horizontal="left" vertical="center" wrapText="1"/>
    </xf>
    <xf numFmtId="0" fontId="1"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 fillId="2" borderId="8" xfId="0" applyFont="1" applyFill="1" applyBorder="1" applyAlignment="1">
      <alignment horizontal="center" vertical="center"/>
    </xf>
    <xf numFmtId="0" fontId="11" fillId="2" borderId="0" xfId="0" applyFont="1" applyFill="1" applyAlignment="1">
      <alignment horizontal="center" vertical="center"/>
    </xf>
    <xf numFmtId="0" fontId="7" fillId="2" borderId="1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1" xfId="0" applyFont="1" applyFill="1" applyBorder="1" applyAlignment="1">
      <alignment horizontal="center" vertical="center"/>
    </xf>
    <xf numFmtId="0" fontId="7" fillId="2" borderId="21" xfId="0" applyFont="1" applyFill="1" applyBorder="1" applyAlignment="1">
      <alignment horizontal="center" vertical="center"/>
    </xf>
    <xf numFmtId="0" fontId="21" fillId="8" borderId="21" xfId="0" applyFont="1" applyFill="1" applyBorder="1" applyAlignment="1">
      <alignment horizontal="center" vertical="center"/>
    </xf>
    <xf numFmtId="0" fontId="21" fillId="9"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left" vertical="center" indent="9"/>
    </xf>
    <xf numFmtId="0" fontId="1" fillId="28" borderId="14" xfId="0" applyFont="1" applyFill="1" applyBorder="1" applyAlignment="1">
      <alignment horizontal="center" vertical="center"/>
    </xf>
    <xf numFmtId="49" fontId="1" fillId="2" borderId="0" xfId="0" applyNumberFormat="1" applyFont="1" applyFill="1" applyBorder="1" applyAlignment="1" applyProtection="1">
      <alignment horizontal="left" vertical="center"/>
    </xf>
    <xf numFmtId="0" fontId="33" fillId="2" borderId="0" xfId="0" applyFont="1" applyFill="1" applyBorder="1" applyAlignment="1">
      <alignment horizontal="left" vertical="center"/>
    </xf>
    <xf numFmtId="0" fontId="1" fillId="2" borderId="23" xfId="0" applyFont="1" applyFill="1" applyBorder="1" applyAlignment="1">
      <alignment horizontal="center" vertical="center"/>
    </xf>
    <xf numFmtId="0" fontId="0" fillId="26" borderId="24" xfId="0" applyFill="1" applyBorder="1"/>
    <xf numFmtId="0" fontId="1" fillId="2" borderId="25" xfId="0" applyFont="1" applyFill="1" applyBorder="1" applyAlignment="1">
      <alignment horizontal="left" vertical="center"/>
    </xf>
    <xf numFmtId="0" fontId="1" fillId="2" borderId="21" xfId="0" applyFont="1" applyFill="1" applyBorder="1" applyAlignment="1">
      <alignment horizontal="center" vertical="center" wrapText="1"/>
    </xf>
    <xf numFmtId="0" fontId="1" fillId="2" borderId="0" xfId="0" applyFont="1" applyFill="1" applyBorder="1" applyAlignment="1">
      <alignment horizontal="center" wrapText="1"/>
    </xf>
    <xf numFmtId="0" fontId="1" fillId="2" borderId="22"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1" fillId="22" borderId="7" xfId="0" applyNumberFormat="1" applyFont="1" applyFill="1" applyBorder="1" applyAlignment="1">
      <alignment horizontal="center" wrapText="1"/>
    </xf>
    <xf numFmtId="2" fontId="1" fillId="2" borderId="0" xfId="0" applyNumberFormat="1" applyFont="1" applyFill="1" applyBorder="1" applyAlignment="1">
      <alignment horizontal="center" wrapText="1"/>
    </xf>
    <xf numFmtId="0" fontId="1" fillId="2" borderId="15" xfId="0" applyFont="1" applyFill="1" applyBorder="1" applyAlignment="1">
      <alignment horizontal="left" vertical="center" wrapText="1"/>
    </xf>
    <xf numFmtId="0" fontId="36" fillId="2" borderId="0" xfId="0" applyFont="1" applyFill="1" applyBorder="1" applyAlignment="1">
      <alignment vertical="center" wrapText="1"/>
    </xf>
    <xf numFmtId="0" fontId="1" fillId="27"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 fillId="2" borderId="0" xfId="0" applyFont="1" applyFill="1" applyAlignment="1">
      <alignment vertical="center" wrapText="1"/>
    </xf>
    <xf numFmtId="0" fontId="1" fillId="12" borderId="0" xfId="0" applyFont="1" applyFill="1" applyAlignment="1">
      <alignment horizontal="center" vertical="center" wrapText="1"/>
    </xf>
    <xf numFmtId="0" fontId="0" fillId="0" borderId="0" xfId="0" applyAlignment="1">
      <alignment vertical="center" wrapText="1"/>
    </xf>
    <xf numFmtId="2" fontId="16" fillId="29" borderId="7" xfId="0" applyNumberFormat="1" applyFont="1" applyFill="1" applyBorder="1" applyAlignment="1">
      <alignment horizontal="right" indent="2"/>
    </xf>
    <xf numFmtId="0" fontId="39" fillId="26" borderId="0" xfId="0" applyFont="1" applyFill="1" applyAlignment="1">
      <alignment horizontal="right"/>
    </xf>
    <xf numFmtId="0" fontId="1" fillId="2" borderId="0" xfId="0" applyFont="1" applyFill="1" applyAlignment="1">
      <alignment horizontal="left" wrapText="1" indent="2"/>
    </xf>
    <xf numFmtId="0" fontId="42" fillId="2" borderId="0" xfId="0" applyFont="1" applyFill="1" applyBorder="1" applyAlignment="1">
      <alignment horizontal="center"/>
    </xf>
    <xf numFmtId="0" fontId="1" fillId="17" borderId="0" xfId="0" applyFont="1" applyFill="1" applyAlignment="1">
      <alignment horizontal="center" vertical="center" wrapText="1"/>
    </xf>
    <xf numFmtId="0" fontId="0" fillId="17" borderId="0" xfId="0" applyFill="1"/>
    <xf numFmtId="0" fontId="0" fillId="17" borderId="0" xfId="0" applyFill="1" applyAlignment="1">
      <alignment horizontal="center" vertical="center" wrapText="1"/>
    </xf>
    <xf numFmtId="49" fontId="29" fillId="0" borderId="31" xfId="0" applyNumberFormat="1" applyFont="1" applyFill="1" applyBorder="1" applyAlignment="1">
      <alignment horizontal="left" vertical="top" wrapText="1"/>
    </xf>
    <xf numFmtId="0" fontId="1" fillId="2" borderId="0" xfId="0" applyFont="1" applyFill="1" applyBorder="1" applyAlignment="1">
      <alignment horizontal="left" vertical="center" indent="1"/>
    </xf>
    <xf numFmtId="0" fontId="1" fillId="27" borderId="5" xfId="0" applyFont="1" applyFill="1" applyBorder="1" applyAlignment="1">
      <alignment horizontal="center" vertical="center"/>
    </xf>
    <xf numFmtId="0" fontId="1" fillId="31" borderId="5" xfId="0" applyFont="1" applyFill="1" applyBorder="1" applyAlignment="1">
      <alignment horizontal="center" vertical="center" wrapText="1"/>
    </xf>
    <xf numFmtId="2" fontId="1" fillId="32" borderId="7" xfId="0" applyNumberFormat="1" applyFont="1" applyFill="1" applyBorder="1" applyAlignment="1">
      <alignment horizontal="center"/>
    </xf>
    <xf numFmtId="2" fontId="1" fillId="26" borderId="7" xfId="0" applyNumberFormat="1" applyFont="1" applyFill="1" applyBorder="1" applyAlignment="1">
      <alignment horizontal="center"/>
    </xf>
    <xf numFmtId="2" fontId="1" fillId="26" borderId="0" xfId="0" applyNumberFormat="1" applyFont="1" applyFill="1" applyBorder="1" applyAlignment="1">
      <alignment horizontal="center"/>
    </xf>
    <xf numFmtId="0" fontId="1" fillId="2" borderId="17" xfId="0" applyFont="1" applyFill="1" applyBorder="1"/>
    <xf numFmtId="2" fontId="1" fillId="2" borderId="17" xfId="0" applyNumberFormat="1" applyFont="1" applyFill="1" applyBorder="1"/>
    <xf numFmtId="2" fontId="1" fillId="17" borderId="7" xfId="0" applyNumberFormat="1" applyFont="1" applyFill="1" applyBorder="1" applyAlignment="1">
      <alignment horizontal="center"/>
    </xf>
    <xf numFmtId="0" fontId="44" fillId="26" borderId="0" xfId="0" applyFont="1" applyFill="1"/>
    <xf numFmtId="1" fontId="1" fillId="5" borderId="7" xfId="0" applyNumberFormat="1" applyFont="1" applyFill="1" applyBorder="1" applyAlignment="1">
      <alignment horizontal="center" wrapText="1"/>
    </xf>
    <xf numFmtId="1" fontId="1" fillId="2" borderId="0" xfId="0" applyNumberFormat="1" applyFont="1" applyFill="1" applyBorder="1" applyAlignment="1">
      <alignment horizontal="center" wrapText="1"/>
    </xf>
    <xf numFmtId="0" fontId="1" fillId="17" borderId="0" xfId="0" applyFont="1" applyFill="1" applyBorder="1" applyAlignment="1">
      <alignment horizontal="center"/>
    </xf>
    <xf numFmtId="0" fontId="16" fillId="17" borderId="0" xfId="0" applyFont="1" applyFill="1" applyBorder="1" applyAlignment="1">
      <alignment horizontal="center"/>
    </xf>
    <xf numFmtId="2" fontId="40" fillId="34" borderId="7" xfId="0" applyNumberFormat="1" applyFont="1" applyFill="1" applyBorder="1" applyAlignment="1">
      <alignment horizontal="right" indent="2"/>
    </xf>
    <xf numFmtId="2" fontId="40" fillId="33" borderId="7" xfId="0" applyNumberFormat="1" applyFont="1" applyFill="1" applyBorder="1" applyAlignment="1">
      <alignment horizontal="right" indent="2"/>
    </xf>
    <xf numFmtId="49" fontId="21" fillId="10" borderId="31" xfId="0" applyNumberFormat="1" applyFont="1" applyFill="1" applyBorder="1" applyAlignment="1">
      <alignment horizontal="left" vertical="top"/>
    </xf>
    <xf numFmtId="49" fontId="1" fillId="17" borderId="31" xfId="0" applyNumberFormat="1" applyFont="1" applyFill="1" applyBorder="1" applyAlignment="1">
      <alignment horizontal="left" vertical="top" wrapText="1"/>
    </xf>
    <xf numFmtId="0" fontId="1" fillId="2" borderId="31" xfId="0" applyNumberFormat="1" applyFont="1" applyFill="1" applyBorder="1" applyAlignment="1">
      <alignment horizontal="left" vertical="top"/>
    </xf>
    <xf numFmtId="0" fontId="1" fillId="2" borderId="0" xfId="0" applyNumberFormat="1" applyFont="1" applyFill="1" applyBorder="1" applyAlignment="1">
      <alignment horizontal="left" vertical="top"/>
    </xf>
    <xf numFmtId="49" fontId="1" fillId="26" borderId="31" xfId="0" applyNumberFormat="1" applyFont="1" applyFill="1" applyBorder="1" applyAlignment="1">
      <alignment horizontal="left" vertical="top" wrapText="1"/>
    </xf>
    <xf numFmtId="49" fontId="29" fillId="17" borderId="31" xfId="0" applyNumberFormat="1" applyFont="1" applyFill="1" applyBorder="1" applyAlignment="1">
      <alignment horizontal="left" vertical="top" wrapText="1"/>
    </xf>
    <xf numFmtId="49" fontId="7" fillId="17" borderId="31" xfId="0" applyNumberFormat="1" applyFont="1" applyFill="1" applyBorder="1" applyAlignment="1">
      <alignment horizontal="left" vertical="top" wrapText="1"/>
    </xf>
    <xf numFmtId="1" fontId="1" fillId="11" borderId="0" xfId="0" applyNumberFormat="1" applyFont="1" applyFill="1" applyAlignment="1">
      <alignment horizontal="left" vertical="center"/>
    </xf>
    <xf numFmtId="1" fontId="1" fillId="12" borderId="0" xfId="0" applyNumberFormat="1" applyFont="1" applyFill="1" applyAlignment="1">
      <alignment horizontal="left" vertical="center"/>
    </xf>
    <xf numFmtId="1" fontId="1" fillId="12" borderId="0" xfId="0" applyNumberFormat="1" applyFont="1" applyFill="1" applyAlignment="1">
      <alignment horizontal="left" vertical="center" wrapText="1"/>
    </xf>
    <xf numFmtId="1" fontId="1" fillId="15" borderId="0" xfId="0" applyNumberFormat="1" applyFont="1" applyFill="1" applyAlignment="1">
      <alignment horizontal="left" vertical="center"/>
    </xf>
    <xf numFmtId="1" fontId="1" fillId="15" borderId="0" xfId="0" applyNumberFormat="1" applyFont="1" applyFill="1" applyAlignment="1">
      <alignment horizontal="left" vertical="center" wrapText="1"/>
    </xf>
    <xf numFmtId="1" fontId="1" fillId="14" borderId="0" xfId="0" applyNumberFormat="1" applyFont="1" applyFill="1" applyAlignment="1">
      <alignment horizontal="left" vertical="center"/>
    </xf>
    <xf numFmtId="1" fontId="1" fillId="14" borderId="0" xfId="0" applyNumberFormat="1" applyFont="1" applyFill="1" applyAlignment="1">
      <alignment horizontal="left" vertical="center" wrapText="1"/>
    </xf>
    <xf numFmtId="1" fontId="1" fillId="13" borderId="0" xfId="0" applyNumberFormat="1" applyFont="1" applyFill="1" applyAlignment="1">
      <alignment horizontal="left" vertical="center" wrapText="1"/>
    </xf>
    <xf numFmtId="1" fontId="1" fillId="13" borderId="0" xfId="0" applyNumberFormat="1" applyFont="1" applyFill="1" applyAlignment="1">
      <alignment vertical="center" wrapText="1"/>
    </xf>
    <xf numFmtId="167" fontId="1" fillId="2" borderId="7" xfId="3" applyNumberFormat="1" applyFont="1" applyFill="1" applyBorder="1" applyAlignment="1">
      <alignment horizontal="center"/>
    </xf>
    <xf numFmtId="0" fontId="1" fillId="17" borderId="0" xfId="0" applyFont="1" applyFill="1" applyBorder="1" applyAlignment="1">
      <alignment horizontal="left" vertical="center"/>
    </xf>
    <xf numFmtId="0" fontId="18" fillId="17" borderId="0" xfId="0" applyFont="1" applyFill="1" applyBorder="1" applyAlignment="1">
      <alignment horizontal="left" vertical="center" wrapText="1"/>
    </xf>
    <xf numFmtId="0" fontId="8" fillId="17" borderId="0" xfId="0" applyFont="1" applyFill="1" applyBorder="1" applyAlignment="1">
      <alignment horizontal="left" vertical="center"/>
    </xf>
    <xf numFmtId="0" fontId="7" fillId="17" borderId="0" xfId="0" applyFont="1" applyFill="1" applyBorder="1" applyAlignment="1">
      <alignment horizontal="left" vertical="center"/>
    </xf>
    <xf numFmtId="0" fontId="1" fillId="17" borderId="0" xfId="0" applyFont="1" applyFill="1" applyBorder="1" applyAlignment="1">
      <alignment horizontal="left" vertical="center" indent="2"/>
    </xf>
    <xf numFmtId="0" fontId="1" fillId="17" borderId="9" xfId="0" applyFont="1" applyFill="1" applyBorder="1" applyAlignment="1">
      <alignment horizontal="left" vertical="center" indent="9"/>
    </xf>
    <xf numFmtId="0" fontId="1" fillId="17" borderId="0" xfId="0" applyFont="1" applyFill="1" applyBorder="1" applyAlignment="1">
      <alignment horizontal="left" vertical="center" wrapText="1"/>
    </xf>
    <xf numFmtId="0" fontId="1" fillId="17" borderId="0" xfId="0" applyFont="1" applyFill="1" applyBorder="1" applyAlignment="1">
      <alignment horizontal="left" vertical="center" indent="9"/>
    </xf>
    <xf numFmtId="0" fontId="1" fillId="17" borderId="0" xfId="0" applyFont="1" applyFill="1" applyAlignment="1">
      <alignment horizontal="left" vertical="center"/>
    </xf>
    <xf numFmtId="0" fontId="1" fillId="17" borderId="0" xfId="0" applyFont="1" applyFill="1" applyBorder="1" applyAlignment="1">
      <alignment horizontal="left" vertical="center" indent="1"/>
    </xf>
    <xf numFmtId="2" fontId="1" fillId="2" borderId="0" xfId="0" applyNumberFormat="1" applyFont="1" applyFill="1" applyAlignment="1">
      <alignment horizontal="left" vertical="center"/>
    </xf>
    <xf numFmtId="168" fontId="1" fillId="2" borderId="0" xfId="0" applyNumberFormat="1" applyFont="1" applyFill="1" applyAlignment="1">
      <alignment horizontal="left" vertical="center"/>
    </xf>
    <xf numFmtId="2" fontId="1" fillId="2" borderId="0" xfId="0" applyNumberFormat="1" applyFont="1" applyFill="1" applyAlignment="1">
      <alignment horizontal="right" vertical="center"/>
    </xf>
    <xf numFmtId="4" fontId="1" fillId="5" borderId="7" xfId="0" applyNumberFormat="1" applyFont="1" applyFill="1" applyBorder="1" applyAlignment="1">
      <alignment horizontal="right" indent="1"/>
    </xf>
    <xf numFmtId="4" fontId="40" fillId="30" borderId="7" xfId="0" applyNumberFormat="1" applyFont="1" applyFill="1" applyBorder="1" applyAlignment="1">
      <alignment horizontal="right" indent="1"/>
    </xf>
    <xf numFmtId="167" fontId="1" fillId="2" borderId="22" xfId="3" applyNumberFormat="1" applyFont="1" applyFill="1" applyBorder="1" applyAlignment="1">
      <alignment horizontal="left" vertical="center"/>
    </xf>
    <xf numFmtId="49" fontId="48" fillId="10" borderId="31" xfId="0" applyNumberFormat="1" applyFont="1" applyFill="1" applyBorder="1" applyAlignment="1">
      <alignment horizontal="left" vertical="top" wrapText="1"/>
    </xf>
    <xf numFmtId="165" fontId="1" fillId="2" borderId="7" xfId="0" applyNumberFormat="1" applyFont="1" applyFill="1" applyBorder="1" applyAlignment="1">
      <alignment horizontal="center"/>
    </xf>
    <xf numFmtId="168" fontId="1" fillId="2" borderId="7" xfId="0" applyNumberFormat="1" applyFont="1" applyFill="1" applyBorder="1" applyAlignment="1">
      <alignment horizontal="center"/>
    </xf>
    <xf numFmtId="1" fontId="1" fillId="2" borderId="7" xfId="0" applyNumberFormat="1" applyFont="1" applyFill="1" applyBorder="1" applyAlignment="1">
      <alignment horizontal="center"/>
    </xf>
    <xf numFmtId="0" fontId="12" fillId="0" borderId="0" xfId="0" applyFont="1" applyFill="1" applyBorder="1" applyAlignment="1">
      <alignment horizontal="center" vertical="center"/>
    </xf>
    <xf numFmtId="165" fontId="1" fillId="5" borderId="7" xfId="0" applyNumberFormat="1" applyFont="1" applyFill="1" applyBorder="1" applyAlignment="1" applyProtection="1">
      <alignment horizontal="center"/>
    </xf>
    <xf numFmtId="0" fontId="8" fillId="0" borderId="31" xfId="0" applyFont="1" applyFill="1" applyBorder="1" applyAlignment="1">
      <alignment horizontal="left" vertical="center"/>
    </xf>
    <xf numFmtId="167" fontId="1" fillId="5" borderId="7" xfId="3" applyNumberFormat="1" applyFont="1" applyFill="1" applyBorder="1" applyAlignment="1" applyProtection="1">
      <alignment horizontal="center"/>
    </xf>
    <xf numFmtId="0" fontId="1" fillId="26" borderId="0" xfId="0" applyFont="1" applyFill="1" applyBorder="1" applyAlignment="1">
      <alignment horizontal="left" vertical="center"/>
    </xf>
    <xf numFmtId="0" fontId="7" fillId="26" borderId="0" xfId="0" applyFont="1" applyFill="1" applyBorder="1" applyAlignment="1">
      <alignment horizontal="left" vertical="center"/>
    </xf>
    <xf numFmtId="0" fontId="29" fillId="17" borderId="0" xfId="0" applyFont="1" applyFill="1" applyBorder="1" applyAlignment="1">
      <alignment horizontal="left" vertical="center"/>
    </xf>
    <xf numFmtId="49" fontId="27" fillId="17" borderId="31" xfId="0" applyNumberFormat="1" applyFont="1" applyFill="1" applyBorder="1" applyAlignment="1">
      <alignment horizontal="left" vertical="top" wrapText="1"/>
    </xf>
    <xf numFmtId="0" fontId="30" fillId="0" borderId="0" xfId="1" applyFill="1" applyAlignment="1">
      <alignment horizontal="left" wrapText="1"/>
    </xf>
    <xf numFmtId="2" fontId="12" fillId="26" borderId="0" xfId="0" applyNumberFormat="1" applyFont="1" applyFill="1" applyBorder="1" applyAlignment="1">
      <alignment horizontal="center" vertical="center"/>
    </xf>
    <xf numFmtId="2" fontId="12" fillId="2" borderId="0" xfId="0" applyNumberFormat="1" applyFont="1" applyFill="1" applyBorder="1" applyAlignment="1">
      <alignment horizontal="center" vertical="center"/>
    </xf>
    <xf numFmtId="0" fontId="1" fillId="5" borderId="7" xfId="0" applyNumberFormat="1" applyFont="1" applyFill="1" applyBorder="1" applyAlignment="1">
      <alignment horizontal="center" vertical="center"/>
    </xf>
    <xf numFmtId="0" fontId="49" fillId="2" borderId="0" xfId="0" applyFont="1" applyFill="1" applyAlignment="1">
      <alignment vertical="top" wrapText="1"/>
    </xf>
    <xf numFmtId="0" fontId="7" fillId="2" borderId="0" xfId="0" applyFont="1" applyFill="1" applyAlignment="1">
      <alignment horizontal="left" vertical="center"/>
    </xf>
    <xf numFmtId="0" fontId="29" fillId="2" borderId="0" xfId="0" applyFont="1" applyFill="1" applyAlignment="1">
      <alignment horizontal="left" vertical="center"/>
    </xf>
    <xf numFmtId="0" fontId="1" fillId="2" borderId="0" xfId="0" applyFont="1" applyFill="1" applyBorder="1" applyAlignment="1">
      <alignment horizontal="left" vertical="center" indent="2"/>
    </xf>
    <xf numFmtId="0" fontId="7" fillId="17" borderId="0" xfId="0" applyFont="1" applyFill="1" applyAlignment="1">
      <alignment horizontal="left" vertical="center"/>
    </xf>
    <xf numFmtId="0" fontId="21" fillId="8" borderId="0" xfId="0" applyFont="1" applyFill="1" applyAlignment="1">
      <alignment horizontal="right" vertical="center"/>
    </xf>
    <xf numFmtId="0" fontId="21" fillId="9" borderId="0" xfId="0" applyFont="1" applyFill="1" applyAlignment="1">
      <alignment horizontal="right" vertical="center"/>
    </xf>
    <xf numFmtId="0" fontId="52" fillId="9" borderId="0" xfId="0" applyFont="1" applyFill="1" applyAlignment="1">
      <alignment horizontal="right" vertical="center"/>
    </xf>
    <xf numFmtId="0" fontId="53" fillId="0" borderId="0" xfId="0" applyFont="1"/>
    <xf numFmtId="0" fontId="54" fillId="0" borderId="0" xfId="0" applyFont="1"/>
    <xf numFmtId="49" fontId="7" fillId="17" borderId="31" xfId="0" applyNumberFormat="1" applyFont="1" applyFill="1" applyBorder="1" applyAlignment="1">
      <alignment horizontal="left" vertical="center"/>
    </xf>
    <xf numFmtId="49" fontId="1" fillId="0" borderId="31" xfId="0" applyNumberFormat="1" applyFont="1" applyBorder="1" applyAlignment="1">
      <alignment horizontal="left" vertical="top" wrapText="1"/>
    </xf>
    <xf numFmtId="0" fontId="36" fillId="21" borderId="0" xfId="0" applyFont="1" applyFill="1"/>
    <xf numFmtId="0" fontId="1" fillId="13" borderId="0" xfId="0" applyNumberFormat="1" applyFont="1" applyFill="1" applyAlignment="1">
      <alignment horizontal="center" vertical="center"/>
    </xf>
    <xf numFmtId="0" fontId="12" fillId="2" borderId="0" xfId="0" applyFont="1" applyFill="1" applyAlignment="1">
      <alignment vertical="top" wrapText="1"/>
    </xf>
    <xf numFmtId="0" fontId="41" fillId="0" borderId="0" xfId="0" applyFont="1" applyAlignment="1">
      <alignment vertical="top" wrapText="1"/>
    </xf>
    <xf numFmtId="49" fontId="1" fillId="17" borderId="0" xfId="0" applyNumberFormat="1" applyFont="1" applyFill="1" applyAlignment="1" applyProtection="1">
      <alignment horizontal="left" vertical="center"/>
    </xf>
    <xf numFmtId="0" fontId="0" fillId="0" borderId="0" xfId="0" applyAlignment="1">
      <alignment horizontal="left" vertical="center"/>
    </xf>
  </cellXfs>
  <cellStyles count="4">
    <cellStyle name="Collegamento ipertestuale" xfId="1" builtinId="8"/>
    <cellStyle name="Migliaia" xfId="2" builtinId="3"/>
    <cellStyle name="Normale" xfId="0" builtinId="0"/>
    <cellStyle name="Percentuale" xfId="3" builtinId="5"/>
  </cellStyles>
  <dxfs count="148">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0"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8B8B8B"/>
      <rgbColor rgb="FF993366"/>
      <rgbColor rgb="FFFFFFB9"/>
      <rgbColor rgb="FFC8EBEB"/>
      <rgbColor rgb="FF660066"/>
      <rgbColor rgb="FFFBE5D6"/>
      <rgbColor rgb="FF0070C0"/>
      <rgbColor rgb="FFB4C7E7"/>
      <rgbColor rgb="FF000080"/>
      <rgbColor rgb="FFFF00FF"/>
      <rgbColor rgb="FFFFF2CC"/>
      <rgbColor rgb="FF00FFFF"/>
      <rgbColor rgb="FF800080"/>
      <rgbColor rgb="FFC00000"/>
      <rgbColor rgb="FF008080"/>
      <rgbColor rgb="FF0000FF"/>
      <rgbColor rgb="FF00CCFF"/>
      <rgbColor rgb="FFBCE4E5"/>
      <rgbColor rgb="FFD3FFC2"/>
      <rgbColor rgb="FFFFE699"/>
      <rgbColor rgb="FF7DD2D2"/>
      <rgbColor rgb="FFD9D9D9"/>
      <rgbColor rgb="FFC3BCE4"/>
      <rgbColor rgb="FFF8CBAD"/>
      <rgbColor rgb="FF3366FF"/>
      <rgbColor rgb="FFBEE3D3"/>
      <rgbColor rgb="FF92D050"/>
      <rgbColor rgb="FFFFC000"/>
      <rgbColor rgb="FFFF9900"/>
      <rgbColor rgb="FFED7D31"/>
      <rgbColor rgb="FF595959"/>
      <rgbColor rgb="FF969696"/>
      <rgbColor rgb="FF003366"/>
      <rgbColor rgb="FF1D9E9E"/>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8EBEB"/>
      <color rgb="FFD3FFC2"/>
      <color rgb="FFD9D9D9"/>
      <color rgb="FFE1F6C9"/>
      <color rgb="FF92D050"/>
      <color rgb="FF808080"/>
      <color rgb="FF969696"/>
      <color rgb="FF000000"/>
      <color rgb="FF1D9E9E"/>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622210920739586"/>
          <c:y val="7.7611816934787817E-2"/>
          <c:w val="0.7635876166926796"/>
          <c:h val="0.79860806801323747"/>
        </c:manualLayout>
      </c:layout>
      <c:barChart>
        <c:barDir val="col"/>
        <c:grouping val="stacked"/>
        <c:varyColors val="0"/>
        <c:ser>
          <c:idx val="0"/>
          <c:order val="0"/>
          <c:tx>
            <c:strRef>
              <c:f>Risultati_Grafici!$C$7</c:f>
              <c:strCache>
                <c:ptCount val="1"/>
                <c:pt idx="0">
                  <c:v>Costi di investimento</c:v>
                </c:pt>
              </c:strCache>
            </c:strRef>
          </c:tx>
          <c:spPr>
            <a:solidFill>
              <a:srgbClr val="FFC0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(Risultati_Grafici!$E$5,Risultati_Grafici!$G$5,Risultati_Grafici!$I$5,Risultati_Grafici!$K$5,Risultati_Grafici!$M$5,Risultati_Grafici!$O$5,Risultati_Grafici!$Q$5,Risultati_Grafici!$S$5,Risultati_Grafici!$U$5,Risultati_Grafici!$W$5)</c:f>
            </c:multiLvlStrRef>
          </c:cat>
          <c:val>
            <c:numRef>
              <c:f>(Risultati_Grafici!$E$7,Risultati_Grafici!$G$7,Risultati_Grafici!$I$7,Risultati_Grafici!$K$7,Risultati_Grafici!$M$7,Risultati_Grafici!$O$7,Risultati_Grafici!$Q$7,Risultati_Grafici!$S$7,Risultati_Grafici!$U$7,Risultati_Grafici!$W$7)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43-AB4D-AB96-6ABE8D859544}"/>
            </c:ext>
          </c:extLst>
        </c:ser>
        <c:ser>
          <c:idx val="2"/>
          <c:order val="1"/>
          <c:tx>
            <c:strRef>
              <c:f>Risultati_Grafici!$C$8</c:f>
              <c:strCache>
                <c:ptCount val="1"/>
                <c:pt idx="0">
                  <c:v>Costi operativi</c:v>
                </c:pt>
              </c:strCache>
            </c:strRef>
          </c:tx>
          <c:spPr>
            <a:solidFill>
              <a:srgbClr val="7DD2D2"/>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(Risultati_Grafici!$E$5,Risultati_Grafici!$G$5,Risultati_Grafici!$I$5,Risultati_Grafici!$K$5,Risultati_Grafici!$M$5,Risultati_Grafici!$O$5,Risultati_Grafici!$Q$5,Risultati_Grafici!$S$5,Risultati_Grafici!$U$5,Risultati_Grafici!$W$5)</c:f>
            </c:multiLvlStrRef>
          </c:cat>
          <c:val>
            <c:numRef>
              <c:f>(Risultati_Grafici!$E$8,Risultati_Grafici!$G$8,Risultati_Grafici!$I$8,Risultati_Grafici!$K$8,Risultati_Grafici!$M$8,Risultati_Grafici!$O$8,Risultati_Grafici!$Q$8,Risultati_Grafici!$S$8,Risultati_Grafici!$U$8,Risultati_Grafici!$W$8)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43-AB4D-AB96-6ABE8D859544}"/>
            </c:ext>
          </c:extLst>
        </c:ser>
        <c:ser>
          <c:idx val="1"/>
          <c:order val="2"/>
          <c:tx>
            <c:strRef>
              <c:f>Risultati_Grafici!$C$9</c:f>
              <c:strCache>
                <c:ptCount val="1"/>
                <c:pt idx="0">
                  <c:v>Costi di servizio e manutenzione</c:v>
                </c:pt>
              </c:strCache>
            </c:strRef>
          </c:tx>
          <c:spPr>
            <a:solidFill>
              <a:srgbClr val="ED7D31"/>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(Risultati_Grafici!$E$5,Risultati_Grafici!$G$5,Risultati_Grafici!$I$5,Risultati_Grafici!$K$5,Risultati_Grafici!$M$5,Risultati_Grafici!$O$5,Risultati_Grafici!$Q$5,Risultati_Grafici!$S$5,Risultati_Grafici!$U$5,Risultati_Grafici!$W$5)</c:f>
            </c:multiLvlStrRef>
          </c:cat>
          <c:val>
            <c:numRef>
              <c:f>(Risultati_Grafici!$E$9,Risultati_Grafici!$G$9,Risultati_Grafici!$I$9,Risultati_Grafici!$K$9,Risultati_Grafici!$M$9,Risultati_Grafici!$O$9,Risultati_Grafici!$Q$9,Risultati_Grafici!$S$9,Risultati_Grafici!$U$9,Risultati_Grafici!$W$9)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43-AB4D-AB96-6ABE8D859544}"/>
            </c:ext>
          </c:extLst>
        </c:ser>
        <c:ser>
          <c:idx val="3"/>
          <c:order val="3"/>
          <c:tx>
            <c:strRef>
              <c:f>Risultati_Grafici!$C$10</c:f>
              <c:strCache>
                <c:ptCount val="1"/>
                <c:pt idx="0">
                  <c:v>Altri costi</c:v>
                </c:pt>
              </c:strCache>
            </c:strRef>
          </c:tx>
          <c:spPr>
            <a:solidFill>
              <a:srgbClr val="FFFF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(Risultati_Grafici!$E$5,Risultati_Grafici!$G$5,Risultati_Grafici!$I$5,Risultati_Grafici!$K$5,Risultati_Grafici!$M$5,Risultati_Grafici!$O$5,Risultati_Grafici!$Q$5,Risultati_Grafici!$S$5,Risultati_Grafici!$U$5,Risultati_Grafici!$W$5)</c:f>
            </c:multiLvlStrRef>
          </c:cat>
          <c:val>
            <c:numRef>
              <c:f>(Risultati_Grafici!$E$10,Risultati_Grafici!$G$10,Risultati_Grafici!$I$10,Risultati_Grafici!$K$10,Risultati_Grafici!$M$10,Risultati_Grafici!$O$10,Risultati_Grafici!$Q$10,Risultati_Grafici!$S$10,Risultati_Grafici!$U$10,Risultati_Grafici!$W$10)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D43-AB4D-AB96-6ABE8D859544}"/>
            </c:ext>
          </c:extLst>
        </c:ser>
        <c:ser>
          <c:idx val="4"/>
          <c:order val="4"/>
          <c:tx>
            <c:strRef>
              <c:f>Risultati_Grafici!$C$11</c:f>
              <c:strCache>
                <c:ptCount val="1"/>
                <c:pt idx="0">
                  <c:v>Costi delle esternalità</c:v>
                </c:pt>
              </c:strCache>
            </c:strRef>
          </c:tx>
          <c:spPr>
            <a:solidFill>
              <a:srgbClr val="1D9E9E"/>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(Risultati_Grafici!$E$5,Risultati_Grafici!$G$5,Risultati_Grafici!$I$5,Risultati_Grafici!$K$5,Risultati_Grafici!$M$5,Risultati_Grafici!$O$5,Risultati_Grafici!$Q$5,Risultati_Grafici!$S$5,Risultati_Grafici!$U$5,Risultati_Grafici!$W$5)</c:f>
            </c:multiLvlStrRef>
          </c:cat>
          <c:val>
            <c:numRef>
              <c:f>(Risultati_Grafici!$E$11,Risultati_Grafici!$G$11,Risultati_Grafici!$I$11,Risultati_Grafici!$K$11,Risultati_Grafici!$M$11,Risultati_Grafici!$O$11,Risultati_Grafici!$Q$11,Risultati_Grafici!$S$11,Risultati_Grafici!$U$11,Risultati_Grafici!$W$11)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D43-AB4D-AB96-6ABE8D859544}"/>
            </c:ext>
          </c:extLst>
        </c:ser>
        <c:dLbls>
          <c:showLegendKey val="0"/>
          <c:showVal val="0"/>
          <c:showCatName val="0"/>
          <c:showSerName val="0"/>
          <c:showPercent val="0"/>
          <c:showBubbleSize val="0"/>
        </c:dLbls>
        <c:gapWidth val="120"/>
        <c:overlap val="100"/>
        <c:axId val="124626944"/>
        <c:axId val="124322368"/>
      </c:barChart>
      <c:catAx>
        <c:axId val="124626944"/>
        <c:scaling>
          <c:orientation val="minMax"/>
        </c:scaling>
        <c:delete val="0"/>
        <c:axPos val="b"/>
        <c:numFmt formatCode="0" sourceLinked="1"/>
        <c:majorTickMark val="out"/>
        <c:minorTickMark val="none"/>
        <c:tickLblPos val="nextTo"/>
        <c:spPr>
          <a:ln w="6480">
            <a:solidFill>
              <a:srgbClr val="8B8B8B"/>
            </a:solidFill>
            <a:round/>
          </a:ln>
        </c:spPr>
        <c:txPr>
          <a:bodyPr/>
          <a:lstStyle/>
          <a:p>
            <a:pPr>
              <a:defRPr sz="900" b="0" strike="noStrike" spc="-1">
                <a:solidFill>
                  <a:srgbClr val="000000"/>
                </a:solidFill>
                <a:latin typeface="Arial"/>
              </a:defRPr>
            </a:pPr>
            <a:endParaRPr lang="it-IT"/>
          </a:p>
        </c:txPr>
        <c:crossAx val="124322368"/>
        <c:crosses val="autoZero"/>
        <c:auto val="1"/>
        <c:lblAlgn val="ctr"/>
        <c:lblOffset val="100"/>
        <c:noMultiLvlLbl val="1"/>
      </c:catAx>
      <c:valAx>
        <c:axId val="124322368"/>
        <c:scaling>
          <c:orientation val="minMax"/>
        </c:scaling>
        <c:delete val="0"/>
        <c:axPos val="l"/>
        <c:majorGridlines>
          <c:spPr>
            <a:ln w="6480">
              <a:solidFill>
                <a:srgbClr val="8B8B8B"/>
              </a:solidFill>
              <a:round/>
            </a:ln>
          </c:spPr>
        </c:majorGridlines>
        <c:title>
          <c:tx>
            <c:rich>
              <a:bodyPr rot="-5400000"/>
              <a:lstStyle/>
              <a:p>
                <a:pPr>
                  <a:defRPr sz="1000" b="1" strike="noStrike" spc="-1">
                    <a:solidFill>
                      <a:srgbClr val="000000"/>
                    </a:solidFill>
                    <a:latin typeface="Arial"/>
                  </a:defRPr>
                </a:pPr>
                <a:r>
                  <a:rPr lang="es-ES" sz="1000" b="1" strike="noStrike" spc="-1">
                    <a:solidFill>
                      <a:srgbClr val="000000"/>
                    </a:solidFill>
                    <a:latin typeface="Arial"/>
                  </a:rPr>
                  <a:t>Costi</a:t>
                </a:r>
                <a:r>
                  <a:rPr lang="es-ES" sz="1000" b="1" strike="noStrike" spc="-1" baseline="0">
                    <a:solidFill>
                      <a:srgbClr val="000000"/>
                    </a:solidFill>
                    <a:latin typeface="Arial"/>
                  </a:rPr>
                  <a:t> ciclo di vita</a:t>
                </a:r>
                <a:endParaRPr lang="es-ES" sz="1000" b="1" strike="noStrike" spc="-1">
                  <a:solidFill>
                    <a:srgbClr val="000000"/>
                  </a:solidFill>
                  <a:latin typeface="Arial"/>
                </a:endParaRPr>
              </a:p>
            </c:rich>
          </c:tx>
          <c:layout>
            <c:manualLayout>
              <c:xMode val="edge"/>
              <c:yMode val="edge"/>
              <c:x val="0.1581059556396652"/>
              <c:y val="6.0664726691772225E-2"/>
            </c:manualLayout>
          </c:layout>
          <c:overlay val="0"/>
        </c:title>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Arial"/>
              </a:defRPr>
            </a:pPr>
            <a:endParaRPr lang="it-IT"/>
          </a:p>
        </c:txPr>
        <c:crossAx val="124626944"/>
        <c:crosses val="autoZero"/>
        <c:crossBetween val="between"/>
      </c:valAx>
      <c:spPr>
        <a:noFill/>
        <a:ln>
          <a:noFill/>
        </a:ln>
      </c:spPr>
    </c:plotArea>
    <c:legend>
      <c:legendPos val="l"/>
      <c:layout>
        <c:manualLayout>
          <c:xMode val="edge"/>
          <c:yMode val="edge"/>
          <c:x val="0"/>
          <c:y val="4.0764293050325223E-2"/>
          <c:w val="0.1331452693949737"/>
          <c:h val="0.44908670847281806"/>
        </c:manualLayout>
      </c:layout>
      <c:overlay val="0"/>
      <c:spPr>
        <a:noFill/>
        <a:ln>
          <a:noFill/>
        </a:ln>
      </c:spPr>
      <c:txPr>
        <a:bodyPr/>
        <a:lstStyle/>
        <a:p>
          <a:pPr>
            <a:defRPr sz="1000" b="0" strike="noStrike" spc="-1">
              <a:solidFill>
                <a:srgbClr val="000000"/>
              </a:solidFill>
              <a:latin typeface="Arial"/>
            </a:defRPr>
          </a:pPr>
          <a:endParaRPr lang="it-IT"/>
        </a:p>
      </c:txPr>
    </c:legend>
    <c:plotVisOnly val="1"/>
    <c:dispBlanksAs val="gap"/>
    <c:showDLblsOverMax val="1"/>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emf"/><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30240</xdr:colOff>
      <xdr:row>32</xdr:row>
      <xdr:rowOff>165960</xdr:rowOff>
    </xdr:from>
    <xdr:to>
      <xdr:col>1</xdr:col>
      <xdr:colOff>2295360</xdr:colOff>
      <xdr:row>32</xdr:row>
      <xdr:rowOff>1533240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l="14708"/>
        <a:stretch/>
      </xdr:blipFill>
      <xdr:spPr>
        <a:xfrm>
          <a:off x="228240" y="10998720"/>
          <a:ext cx="2265120" cy="1367280"/>
        </a:xfrm>
        <a:prstGeom prst="rect">
          <a:avLst/>
        </a:prstGeom>
        <a:ln>
          <a:noFill/>
        </a:ln>
      </xdr:spPr>
    </xdr:pic>
    <xdr:clientData/>
  </xdr:twoCellAnchor>
  <xdr:twoCellAnchor editAs="oneCell">
    <xdr:from>
      <xdr:col>1</xdr:col>
      <xdr:colOff>2325240</xdr:colOff>
      <xdr:row>32</xdr:row>
      <xdr:rowOff>195480</xdr:rowOff>
    </xdr:from>
    <xdr:to>
      <xdr:col>1</xdr:col>
      <xdr:colOff>8480620</xdr:colOff>
      <xdr:row>33</xdr:row>
      <xdr:rowOff>945</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2523240" y="11028240"/>
          <a:ext cx="6647400" cy="1887120"/>
        </a:xfrm>
        <a:prstGeom prst="rect">
          <a:avLst/>
        </a:prstGeom>
        <a:solidFill>
          <a:schemeClr val="lt1"/>
        </a:solidFill>
        <a:ln w="9360">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100" b="0" strike="noStrike" spc="-1">
              <a:solidFill>
                <a:srgbClr val="000000"/>
              </a:solidFill>
              <a:latin typeface="Arial"/>
            </a:rPr>
            <a:t>© European </a:t>
          </a:r>
          <a:r>
            <a:rPr lang="en-US" sz="1100" b="0" strike="noStrike" spc="-1">
              <a:solidFill>
                <a:schemeClr val="tx1"/>
              </a:solidFill>
              <a:latin typeface="Arial"/>
            </a:rPr>
            <a:t>Commission, November 2019</a:t>
          </a:r>
          <a:endParaRPr lang="en-US" sz="1100" b="0" strike="noStrike" spc="-1">
            <a:solidFill>
              <a:schemeClr val="tx1"/>
            </a:solidFill>
            <a:latin typeface="Times New Roman"/>
          </a:endParaRPr>
        </a:p>
        <a:p>
          <a:pPr>
            <a:lnSpc>
              <a:spcPct val="100000"/>
            </a:lnSpc>
          </a:pPr>
          <a:endParaRPr lang="en-US" sz="1100" b="0" strike="noStrike" spc="-1">
            <a:latin typeface="Times New Roman"/>
          </a:endParaRPr>
        </a:p>
        <a:p>
          <a:pPr>
            <a:lnSpc>
              <a:spcPct val="100000"/>
            </a:lnSpc>
          </a:pPr>
          <a:r>
            <a:rPr lang="en-US" sz="1000" b="0" strike="noStrike" spc="-1">
              <a:solidFill>
                <a:srgbClr val="595959"/>
              </a:solidFill>
              <a:latin typeface="Arial"/>
            </a:rPr>
            <a:t>This tool has been developed under Contract Nº 07.0201/2017/767625/SER/ENV.B.1 between the European Commission, Ecoinstitut SCCL and ICLEI – Local Governments for Sustainability, supported by Public Procurement Analysis (PPA) and A. Geuder.</a:t>
          </a:r>
          <a:endParaRPr lang="en-US" sz="1000" b="0" strike="noStrike" spc="-1">
            <a:latin typeface="Times New Roman"/>
          </a:endParaRPr>
        </a:p>
        <a:p>
          <a:pPr>
            <a:lnSpc>
              <a:spcPct val="100000"/>
            </a:lnSpc>
          </a:pPr>
          <a:endParaRPr lang="en-US" sz="1000" b="0" strike="noStrike" spc="-1">
            <a:latin typeface="Times New Roman"/>
          </a:endParaRPr>
        </a:p>
        <a:p>
          <a:pPr>
            <a:lnSpc>
              <a:spcPct val="100000"/>
            </a:lnSpc>
          </a:pPr>
          <a:r>
            <a:rPr lang="en-US" sz="1000" b="0" strike="noStrike" spc="-1">
              <a:solidFill>
                <a:srgbClr val="595959"/>
              </a:solidFill>
              <a:latin typeface="Arial"/>
            </a:rPr>
            <a:t>Neither the European Commission nor any person acting on behalf of the Commission is responsible for the use that might be made of this tool.</a:t>
          </a:r>
          <a:endParaRPr lang="en-US" sz="1000" b="0" strike="noStrike" spc="-1">
            <a:latin typeface="Times New Roman"/>
          </a:endParaRPr>
        </a:p>
        <a:p>
          <a:pPr>
            <a:lnSpc>
              <a:spcPct val="100000"/>
            </a:lnSpc>
          </a:pPr>
          <a:endParaRPr lang="en-US" sz="1000" b="0" strike="noStrike" spc="-1">
            <a:latin typeface="Times New Roman"/>
          </a:endParaRPr>
        </a:p>
        <a:p>
          <a:pPr>
            <a:lnSpc>
              <a:spcPct val="100000"/>
            </a:lnSpc>
          </a:pPr>
          <a:r>
            <a:rPr lang="en-US" sz="1000" b="0" strike="noStrike" spc="-1">
              <a:solidFill>
                <a:srgbClr val="595959"/>
              </a:solidFill>
              <a:latin typeface="Arial"/>
            </a:rPr>
            <a:t>Reproduction is authorised provided the source is acknowledged. The reuse policy of European Commission documents is regulated by Decision 2011/833/EU (OJ L 330, 14.12.2011, p. 39). </a:t>
          </a:r>
          <a:endParaRPr lang="en-US" sz="1000" b="0" strike="noStrike" spc="-1">
            <a:latin typeface="Times New Roman"/>
          </a:endParaRPr>
        </a:p>
        <a:p>
          <a:pPr>
            <a:lnSpc>
              <a:spcPct val="100000"/>
            </a:lnSpc>
          </a:pPr>
          <a:endParaRPr lang="en-US" sz="1000" b="0" strike="noStrike" spc="-1">
            <a:latin typeface="Times New Roman"/>
          </a:endParaRPr>
        </a:p>
      </xdr:txBody>
    </xdr:sp>
    <xdr:clientData/>
  </xdr:twoCellAnchor>
  <xdr:twoCellAnchor>
    <xdr:from>
      <xdr:col>0</xdr:col>
      <xdr:colOff>0</xdr:colOff>
      <xdr:row>0</xdr:row>
      <xdr:rowOff>0</xdr:rowOff>
    </xdr:from>
    <xdr:to>
      <xdr:col>3</xdr:col>
      <xdr:colOff>3581400</xdr:colOff>
      <xdr:row>32</xdr:row>
      <xdr:rowOff>1689100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289985</xdr:colOff>
      <xdr:row>17</xdr:row>
      <xdr:rowOff>1138761</xdr:rowOff>
    </xdr:from>
    <xdr:to>
      <xdr:col>1</xdr:col>
      <xdr:colOff>291028</xdr:colOff>
      <xdr:row>22</xdr:row>
      <xdr:rowOff>38100</xdr:rowOff>
    </xdr:to>
    <xdr:pic>
      <xdr:nvPicPr>
        <xdr:cNvPr id="11" name="Picture 10">
          <a:extLst>
            <a:ext uri="{FF2B5EF4-FFF2-40B4-BE49-F238E27FC236}">
              <a16:creationId xmlns:a16="http://schemas.microsoft.com/office/drawing/2014/main" id="{8EB8B272-0D98-E440-9081-8A4E8C2B0B91}"/>
            </a:ext>
          </a:extLst>
        </xdr:cNvPr>
        <xdr:cNvPicPr>
          <a:picLocks noChangeAspect="1"/>
        </xdr:cNvPicPr>
      </xdr:nvPicPr>
      <xdr:blipFill rotWithShape="1">
        <a:blip xmlns:r="http://schemas.openxmlformats.org/officeDocument/2006/relationships" r:embed="rId2"/>
        <a:srcRect r="93392" b="1774"/>
        <a:stretch/>
      </xdr:blipFill>
      <xdr:spPr>
        <a:xfrm>
          <a:off x="289985" y="11006661"/>
          <a:ext cx="293143" cy="804339"/>
        </a:xfrm>
        <a:prstGeom prst="rect">
          <a:avLst/>
        </a:prstGeom>
      </xdr:spPr>
    </xdr:pic>
    <xdr:clientData/>
  </xdr:twoCellAnchor>
  <xdr:twoCellAnchor editAs="oneCell">
    <xdr:from>
      <xdr:col>0</xdr:col>
      <xdr:colOff>289985</xdr:colOff>
      <xdr:row>17</xdr:row>
      <xdr:rowOff>1138761</xdr:rowOff>
    </xdr:from>
    <xdr:to>
      <xdr:col>1</xdr:col>
      <xdr:colOff>291028</xdr:colOff>
      <xdr:row>22</xdr:row>
      <xdr:rowOff>38100</xdr:rowOff>
    </xdr:to>
    <xdr:pic>
      <xdr:nvPicPr>
        <xdr:cNvPr id="6" name="Picture 10">
          <a:extLst>
            <a:ext uri="{FF2B5EF4-FFF2-40B4-BE49-F238E27FC236}">
              <a16:creationId xmlns:a16="http://schemas.microsoft.com/office/drawing/2014/main" id="{00000000-0008-0000-0100-00000B000000}"/>
            </a:ext>
          </a:extLst>
        </xdr:cNvPr>
        <xdr:cNvPicPr>
          <a:picLocks noChangeAspect="1"/>
        </xdr:cNvPicPr>
      </xdr:nvPicPr>
      <xdr:blipFill rotWithShape="1">
        <a:blip xmlns:r="http://schemas.openxmlformats.org/officeDocument/2006/relationships" r:embed="rId2"/>
        <a:srcRect r="93392" b="1774"/>
        <a:stretch/>
      </xdr:blipFill>
      <xdr:spPr>
        <a:xfrm>
          <a:off x="289985" y="12006786"/>
          <a:ext cx="296318" cy="775764"/>
        </a:xfrm>
        <a:prstGeom prst="rect">
          <a:avLst/>
        </a:prstGeom>
      </xdr:spPr>
    </xdr:pic>
    <xdr:clientData/>
  </xdr:twoCellAnchor>
  <xdr:twoCellAnchor editAs="oneCell">
    <xdr:from>
      <xdr:col>0</xdr:col>
      <xdr:colOff>289985</xdr:colOff>
      <xdr:row>17</xdr:row>
      <xdr:rowOff>1138761</xdr:rowOff>
    </xdr:from>
    <xdr:to>
      <xdr:col>1</xdr:col>
      <xdr:colOff>291028</xdr:colOff>
      <xdr:row>22</xdr:row>
      <xdr:rowOff>38099</xdr:rowOff>
    </xdr:to>
    <xdr:pic>
      <xdr:nvPicPr>
        <xdr:cNvPr id="7" name="Picture 10">
          <a:extLst>
            <a:ext uri="{FF2B5EF4-FFF2-40B4-BE49-F238E27FC236}">
              <a16:creationId xmlns:a16="http://schemas.microsoft.com/office/drawing/2014/main" id="{8B425910-26D8-9A40-A730-DA20BB133E08}"/>
            </a:ext>
          </a:extLst>
        </xdr:cNvPr>
        <xdr:cNvPicPr>
          <a:picLocks noChangeAspect="1"/>
        </xdr:cNvPicPr>
      </xdr:nvPicPr>
      <xdr:blipFill rotWithShape="1">
        <a:blip xmlns:r="http://schemas.openxmlformats.org/officeDocument/2006/relationships" r:embed="rId2"/>
        <a:srcRect r="93392" b="1774"/>
        <a:stretch/>
      </xdr:blipFill>
      <xdr:spPr>
        <a:xfrm>
          <a:off x="289985" y="12006786"/>
          <a:ext cx="296318" cy="775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27</xdr:col>
      <xdr:colOff>571500</xdr:colOff>
      <xdr:row>92</xdr:row>
      <xdr:rowOff>101600</xdr:rowOff>
    </xdr:to>
    <xdr:sp macro="" textlink="">
      <xdr:nvSpPr>
        <xdr:cNvPr id="2062" name="shapetype_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60" name="shapetype_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8" name="shapetype_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6" name="shapetype_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4" name="shapetype_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2" name="shapetype_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92</xdr:row>
      <xdr:rowOff>101600</xdr:rowOff>
    </xdr:to>
    <xdr:sp macro="" textlink="">
      <xdr:nvSpPr>
        <xdr:cNvPr id="2050" name="shapetype_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279400</xdr:colOff>
      <xdr:row>0</xdr:row>
      <xdr:rowOff>655040</xdr:rowOff>
    </xdr:from>
    <xdr:to>
      <xdr:col>6</xdr:col>
      <xdr:colOff>675120</xdr:colOff>
      <xdr:row>4</xdr:row>
      <xdr:rowOff>10460</xdr:rowOff>
    </xdr:to>
    <xdr:sp macro="" textlink="">
      <xdr:nvSpPr>
        <xdr:cNvPr id="16" name="CustomShape 1">
          <a:extLst>
            <a:ext uri="{FF2B5EF4-FFF2-40B4-BE49-F238E27FC236}">
              <a16:creationId xmlns:a16="http://schemas.microsoft.com/office/drawing/2014/main" id="{00000000-0008-0000-0200-000010000000}"/>
            </a:ext>
          </a:extLst>
        </xdr:cNvPr>
        <xdr:cNvSpPr/>
      </xdr:nvSpPr>
      <xdr:spPr>
        <a:xfrm>
          <a:off x="279400" y="65504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r>
            <a:rPr lang="en-US" sz="1100" b="0">
              <a:solidFill>
                <a:schemeClr val="dk1"/>
              </a:solidFill>
              <a:effectLst/>
              <a:latin typeface="+mn-lt"/>
              <a:ea typeface="+mn-ea"/>
              <a:cs typeface="+mn-cs"/>
            </a:rPr>
            <a:t>Le offerte economiche saranno valutate utilizzando un approccio basato sui costi del ciclo di vita, come indicato nel documento di gara. Per valutare la tua offerta per l'aggiudicazione dell'appalto</a:t>
          </a:r>
          <a:r>
            <a:rPr lang="en-US" sz="1100" b="1">
              <a:solidFill>
                <a:schemeClr val="dk1"/>
              </a:solidFill>
              <a:effectLst/>
              <a:latin typeface="+mn-lt"/>
              <a:ea typeface="+mn-ea"/>
              <a:cs typeface="+mn-cs"/>
            </a:rPr>
            <a:t>, ti preghiamo di fornire le informazioni relative alla tua offerta riempiendo le celle BIANCHE delle relative colonne con i dati della tua offerta.</a:t>
          </a:r>
          <a:endParaRPr lang="it-IT">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2844800</xdr:colOff>
      <xdr:row>26</xdr:row>
      <xdr:rowOff>0</xdr:rowOff>
    </xdr:to>
    <xdr:sp macro="" textlink="">
      <xdr:nvSpPr>
        <xdr:cNvPr id="4098" name="shapetype_202" hidden="1">
          <a:extLst>
            <a:ext uri="{FF2B5EF4-FFF2-40B4-BE49-F238E27FC236}">
              <a16:creationId xmlns:a16="http://schemas.microsoft.com/office/drawing/2014/main" id="{00000000-0008-0000-0300-00000210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241300</xdr:colOff>
      <xdr:row>1</xdr:row>
      <xdr:rowOff>38100</xdr:rowOff>
    </xdr:from>
    <xdr:to>
      <xdr:col>3</xdr:col>
      <xdr:colOff>139700</xdr:colOff>
      <xdr:row>1</xdr:row>
      <xdr:rowOff>587320</xdr:rowOff>
    </xdr:to>
    <xdr:sp macro="" textlink="">
      <xdr:nvSpPr>
        <xdr:cNvPr id="13" name="CustomShape 1">
          <a:extLst>
            <a:ext uri="{FF2B5EF4-FFF2-40B4-BE49-F238E27FC236}">
              <a16:creationId xmlns:a16="http://schemas.microsoft.com/office/drawing/2014/main" id="{9F11353B-FD1B-6241-B5DB-0A9B009D0918}"/>
            </a:ext>
          </a:extLst>
        </xdr:cNvPr>
        <xdr:cNvSpPr/>
      </xdr:nvSpPr>
      <xdr:spPr>
        <a:xfrm>
          <a:off x="241300" y="54610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eaLnBrk="1" fontAlgn="auto" latinLnBrk="0" hangingPunct="1"/>
          <a:r>
            <a:rPr lang="en-US" sz="1100" b="0">
              <a:solidFill>
                <a:schemeClr val="dk1"/>
              </a:solidFill>
              <a:effectLst/>
              <a:latin typeface="+mn-lt"/>
              <a:ea typeface="+mn-ea"/>
              <a:cs typeface="+mn-cs"/>
            </a:rPr>
            <a:t>Questo foglio fornisce definizioni chiare per ciascuno dei parametri e delle formule utilizzati nello strumento. Le amministrazioni aggiudicatrici dovranno assicurarsi che gli standard utilizzati per definire alcuni parametri siano coerenti con le specifiche tecniche (soprattutto in relazione all'uso di energia per il calcolo dei costi operativi).</a:t>
          </a:r>
          <a:endParaRPr lang="it-IT">
            <a:effectLst/>
          </a:endParaRPr>
        </a:p>
      </xdr:txBody>
    </xdr:sp>
    <xdr:clientData/>
  </xdr:twoCellAnchor>
  <xdr:twoCellAnchor editAs="oneCell">
    <xdr:from>
      <xdr:col>3</xdr:col>
      <xdr:colOff>50801</xdr:colOff>
      <xdr:row>11</xdr:row>
      <xdr:rowOff>444500</xdr:rowOff>
    </xdr:from>
    <xdr:to>
      <xdr:col>3</xdr:col>
      <xdr:colOff>7640321</xdr:colOff>
      <xdr:row>11</xdr:row>
      <xdr:rowOff>784330</xdr:rowOff>
    </xdr:to>
    <xdr:pic>
      <xdr:nvPicPr>
        <xdr:cNvPr id="5" name="Picture 4">
          <a:extLst>
            <a:ext uri="{FF2B5EF4-FFF2-40B4-BE49-F238E27FC236}">
              <a16:creationId xmlns:a16="http://schemas.microsoft.com/office/drawing/2014/main" id="{A117E765-FE44-F548-BF1D-2E1B52E2E4DE}"/>
            </a:ext>
          </a:extLst>
        </xdr:cNvPr>
        <xdr:cNvPicPr>
          <a:picLocks noChangeAspect="1"/>
        </xdr:cNvPicPr>
      </xdr:nvPicPr>
      <xdr:blipFill>
        <a:blip xmlns:r="http://schemas.openxmlformats.org/officeDocument/2006/relationships" r:embed="rId1"/>
        <a:stretch>
          <a:fillRect/>
        </a:stretch>
      </xdr:blipFill>
      <xdr:spPr>
        <a:xfrm>
          <a:off x="9918701" y="9169400"/>
          <a:ext cx="7589520" cy="339830"/>
        </a:xfrm>
        <a:prstGeom prst="rect">
          <a:avLst/>
        </a:prstGeom>
      </xdr:spPr>
    </xdr:pic>
    <xdr:clientData/>
  </xdr:twoCellAnchor>
  <xdr:twoCellAnchor editAs="oneCell">
    <xdr:from>
      <xdr:col>3</xdr:col>
      <xdr:colOff>50800</xdr:colOff>
      <xdr:row>11</xdr:row>
      <xdr:rowOff>889000</xdr:rowOff>
    </xdr:from>
    <xdr:to>
      <xdr:col>3</xdr:col>
      <xdr:colOff>7640320</xdr:colOff>
      <xdr:row>11</xdr:row>
      <xdr:rowOff>1206648</xdr:rowOff>
    </xdr:to>
    <xdr:pic>
      <xdr:nvPicPr>
        <xdr:cNvPr id="6" name="Picture 5">
          <a:extLst>
            <a:ext uri="{FF2B5EF4-FFF2-40B4-BE49-F238E27FC236}">
              <a16:creationId xmlns:a16="http://schemas.microsoft.com/office/drawing/2014/main" id="{1482E857-9E71-524F-9158-779398F66886}"/>
            </a:ext>
          </a:extLst>
        </xdr:cNvPr>
        <xdr:cNvPicPr>
          <a:picLocks noChangeAspect="1"/>
        </xdr:cNvPicPr>
      </xdr:nvPicPr>
      <xdr:blipFill>
        <a:blip xmlns:r="http://schemas.openxmlformats.org/officeDocument/2006/relationships" r:embed="rId2"/>
        <a:stretch>
          <a:fillRect/>
        </a:stretch>
      </xdr:blipFill>
      <xdr:spPr>
        <a:xfrm>
          <a:off x="9918700" y="9613900"/>
          <a:ext cx="7589520" cy="317648"/>
        </a:xfrm>
        <a:prstGeom prst="rect">
          <a:avLst/>
        </a:prstGeom>
      </xdr:spPr>
    </xdr:pic>
    <xdr:clientData/>
  </xdr:twoCellAnchor>
  <xdr:twoCellAnchor editAs="oneCell">
    <xdr:from>
      <xdr:col>3</xdr:col>
      <xdr:colOff>50800</xdr:colOff>
      <xdr:row>11</xdr:row>
      <xdr:rowOff>1346201</xdr:rowOff>
    </xdr:from>
    <xdr:to>
      <xdr:col>3</xdr:col>
      <xdr:colOff>7640320</xdr:colOff>
      <xdr:row>11</xdr:row>
      <xdr:rowOff>1834748</xdr:rowOff>
    </xdr:to>
    <xdr:pic>
      <xdr:nvPicPr>
        <xdr:cNvPr id="7" name="Picture 6">
          <a:extLst>
            <a:ext uri="{FF2B5EF4-FFF2-40B4-BE49-F238E27FC236}">
              <a16:creationId xmlns:a16="http://schemas.microsoft.com/office/drawing/2014/main" id="{1758A7BE-BF5E-834B-B582-88C7D2A43854}"/>
            </a:ext>
          </a:extLst>
        </xdr:cNvPr>
        <xdr:cNvPicPr>
          <a:picLocks noChangeAspect="1"/>
        </xdr:cNvPicPr>
      </xdr:nvPicPr>
      <xdr:blipFill>
        <a:blip xmlns:r="http://schemas.openxmlformats.org/officeDocument/2006/relationships" r:embed="rId3"/>
        <a:stretch>
          <a:fillRect/>
        </a:stretch>
      </xdr:blipFill>
      <xdr:spPr>
        <a:xfrm>
          <a:off x="9918700" y="10071101"/>
          <a:ext cx="7589520" cy="488547"/>
        </a:xfrm>
        <a:prstGeom prst="rect">
          <a:avLst/>
        </a:prstGeom>
      </xdr:spPr>
    </xdr:pic>
    <xdr:clientData/>
  </xdr:twoCellAnchor>
  <xdr:twoCellAnchor editAs="oneCell">
    <xdr:from>
      <xdr:col>3</xdr:col>
      <xdr:colOff>0</xdr:colOff>
      <xdr:row>61</xdr:row>
      <xdr:rowOff>88900</xdr:rowOff>
    </xdr:from>
    <xdr:to>
      <xdr:col>3</xdr:col>
      <xdr:colOff>7589520</xdr:colOff>
      <xdr:row>61</xdr:row>
      <xdr:rowOff>542683</xdr:rowOff>
    </xdr:to>
    <xdr:pic>
      <xdr:nvPicPr>
        <xdr:cNvPr id="9" name="Picture 8">
          <a:extLst>
            <a:ext uri="{FF2B5EF4-FFF2-40B4-BE49-F238E27FC236}">
              <a16:creationId xmlns:a16="http://schemas.microsoft.com/office/drawing/2014/main" id="{38E2DCCF-DF1B-4642-85F6-7A8228A9487F}"/>
            </a:ext>
          </a:extLst>
        </xdr:cNvPr>
        <xdr:cNvPicPr>
          <a:picLocks noChangeAspect="1"/>
        </xdr:cNvPicPr>
      </xdr:nvPicPr>
      <xdr:blipFill>
        <a:blip xmlns:r="http://schemas.openxmlformats.org/officeDocument/2006/relationships" r:embed="rId4"/>
        <a:stretch>
          <a:fillRect/>
        </a:stretch>
      </xdr:blipFill>
      <xdr:spPr>
        <a:xfrm>
          <a:off x="10693400" y="52222400"/>
          <a:ext cx="7589520" cy="453783"/>
        </a:xfrm>
        <a:prstGeom prst="rect">
          <a:avLst/>
        </a:prstGeom>
      </xdr:spPr>
    </xdr:pic>
    <xdr:clientData/>
  </xdr:twoCellAnchor>
  <xdr:twoCellAnchor editAs="oneCell">
    <xdr:from>
      <xdr:col>3</xdr:col>
      <xdr:colOff>0</xdr:colOff>
      <xdr:row>56</xdr:row>
      <xdr:rowOff>88901</xdr:rowOff>
    </xdr:from>
    <xdr:to>
      <xdr:col>3</xdr:col>
      <xdr:colOff>7589520</xdr:colOff>
      <xdr:row>56</xdr:row>
      <xdr:rowOff>440058</xdr:rowOff>
    </xdr:to>
    <xdr:pic>
      <xdr:nvPicPr>
        <xdr:cNvPr id="3" name="Picture 2">
          <a:extLst>
            <a:ext uri="{FF2B5EF4-FFF2-40B4-BE49-F238E27FC236}">
              <a16:creationId xmlns:a16="http://schemas.microsoft.com/office/drawing/2014/main" id="{732C7C2E-A2C1-6641-AD6C-26FBDD289723}"/>
            </a:ext>
          </a:extLst>
        </xdr:cNvPr>
        <xdr:cNvPicPr>
          <a:picLocks noChangeAspect="1"/>
        </xdr:cNvPicPr>
      </xdr:nvPicPr>
      <xdr:blipFill>
        <a:blip xmlns:r="http://schemas.openxmlformats.org/officeDocument/2006/relationships" r:embed="rId5"/>
        <a:stretch>
          <a:fillRect/>
        </a:stretch>
      </xdr:blipFill>
      <xdr:spPr>
        <a:xfrm>
          <a:off x="10693400" y="44754801"/>
          <a:ext cx="7589520" cy="351157"/>
        </a:xfrm>
        <a:prstGeom prst="rect">
          <a:avLst/>
        </a:prstGeom>
      </xdr:spPr>
    </xdr:pic>
    <xdr:clientData/>
  </xdr:twoCellAnchor>
  <xdr:twoCellAnchor editAs="oneCell">
    <xdr:from>
      <xdr:col>3</xdr:col>
      <xdr:colOff>0</xdr:colOff>
      <xdr:row>57</xdr:row>
      <xdr:rowOff>88900</xdr:rowOff>
    </xdr:from>
    <xdr:to>
      <xdr:col>3</xdr:col>
      <xdr:colOff>7589520</xdr:colOff>
      <xdr:row>57</xdr:row>
      <xdr:rowOff>1475010</xdr:rowOff>
    </xdr:to>
    <xdr:pic>
      <xdr:nvPicPr>
        <xdr:cNvPr id="4" name="Picture 3">
          <a:extLst>
            <a:ext uri="{FF2B5EF4-FFF2-40B4-BE49-F238E27FC236}">
              <a16:creationId xmlns:a16="http://schemas.microsoft.com/office/drawing/2014/main" id="{FB694B61-DE6C-DB42-BE75-A24FE3AAA1B9}"/>
            </a:ext>
          </a:extLst>
        </xdr:cNvPr>
        <xdr:cNvPicPr>
          <a:picLocks noChangeAspect="1"/>
        </xdr:cNvPicPr>
      </xdr:nvPicPr>
      <xdr:blipFill>
        <a:blip xmlns:r="http://schemas.openxmlformats.org/officeDocument/2006/relationships" r:embed="rId6"/>
        <a:stretch>
          <a:fillRect/>
        </a:stretch>
      </xdr:blipFill>
      <xdr:spPr>
        <a:xfrm>
          <a:off x="10693400" y="45326300"/>
          <a:ext cx="7589520" cy="1386110"/>
        </a:xfrm>
        <a:prstGeom prst="rect">
          <a:avLst/>
        </a:prstGeom>
      </xdr:spPr>
    </xdr:pic>
    <xdr:clientData/>
  </xdr:twoCellAnchor>
  <xdr:twoCellAnchor editAs="oneCell">
    <xdr:from>
      <xdr:col>3</xdr:col>
      <xdr:colOff>12700</xdr:colOff>
      <xdr:row>59</xdr:row>
      <xdr:rowOff>101601</xdr:rowOff>
    </xdr:from>
    <xdr:to>
      <xdr:col>3</xdr:col>
      <xdr:colOff>7602220</xdr:colOff>
      <xdr:row>59</xdr:row>
      <xdr:rowOff>613638</xdr:rowOff>
    </xdr:to>
    <xdr:pic>
      <xdr:nvPicPr>
        <xdr:cNvPr id="12" name="Picture 11">
          <a:extLst>
            <a:ext uri="{FF2B5EF4-FFF2-40B4-BE49-F238E27FC236}">
              <a16:creationId xmlns:a16="http://schemas.microsoft.com/office/drawing/2014/main" id="{1A558722-2E12-7F4D-B170-522D33F65EC7}"/>
            </a:ext>
          </a:extLst>
        </xdr:cNvPr>
        <xdr:cNvPicPr>
          <a:picLocks noChangeAspect="1"/>
        </xdr:cNvPicPr>
      </xdr:nvPicPr>
      <xdr:blipFill>
        <a:blip xmlns:r="http://schemas.openxmlformats.org/officeDocument/2006/relationships" r:embed="rId7"/>
        <a:stretch>
          <a:fillRect/>
        </a:stretch>
      </xdr:blipFill>
      <xdr:spPr>
        <a:xfrm>
          <a:off x="10706100" y="49479201"/>
          <a:ext cx="7589520" cy="512037"/>
        </a:xfrm>
        <a:prstGeom prst="rect">
          <a:avLst/>
        </a:prstGeom>
      </xdr:spPr>
    </xdr:pic>
    <xdr:clientData/>
  </xdr:twoCellAnchor>
  <xdr:twoCellAnchor editAs="oneCell">
    <xdr:from>
      <xdr:col>3</xdr:col>
      <xdr:colOff>12700</xdr:colOff>
      <xdr:row>60</xdr:row>
      <xdr:rowOff>101601</xdr:rowOff>
    </xdr:from>
    <xdr:to>
      <xdr:col>3</xdr:col>
      <xdr:colOff>7602220</xdr:colOff>
      <xdr:row>60</xdr:row>
      <xdr:rowOff>769932</xdr:rowOff>
    </xdr:to>
    <xdr:pic>
      <xdr:nvPicPr>
        <xdr:cNvPr id="14" name="Picture 13">
          <a:extLst>
            <a:ext uri="{FF2B5EF4-FFF2-40B4-BE49-F238E27FC236}">
              <a16:creationId xmlns:a16="http://schemas.microsoft.com/office/drawing/2014/main" id="{B007033A-A8E5-4744-812A-942720B9B63D}"/>
            </a:ext>
          </a:extLst>
        </xdr:cNvPr>
        <xdr:cNvPicPr>
          <a:picLocks noChangeAspect="1"/>
        </xdr:cNvPicPr>
      </xdr:nvPicPr>
      <xdr:blipFill>
        <a:blip xmlns:r="http://schemas.openxmlformats.org/officeDocument/2006/relationships" r:embed="rId8"/>
        <a:stretch>
          <a:fillRect/>
        </a:stretch>
      </xdr:blipFill>
      <xdr:spPr>
        <a:xfrm>
          <a:off x="10706100" y="50215801"/>
          <a:ext cx="7589520" cy="668331"/>
        </a:xfrm>
        <a:prstGeom prst="rect">
          <a:avLst/>
        </a:prstGeom>
      </xdr:spPr>
    </xdr:pic>
    <xdr:clientData/>
  </xdr:twoCellAnchor>
  <xdr:twoCellAnchor editAs="oneCell">
    <xdr:from>
      <xdr:col>3</xdr:col>
      <xdr:colOff>12700</xdr:colOff>
      <xdr:row>58</xdr:row>
      <xdr:rowOff>101601</xdr:rowOff>
    </xdr:from>
    <xdr:to>
      <xdr:col>3</xdr:col>
      <xdr:colOff>7602220</xdr:colOff>
      <xdr:row>58</xdr:row>
      <xdr:rowOff>2328466</xdr:rowOff>
    </xdr:to>
    <xdr:pic>
      <xdr:nvPicPr>
        <xdr:cNvPr id="15" name="Picture 14">
          <a:extLst>
            <a:ext uri="{FF2B5EF4-FFF2-40B4-BE49-F238E27FC236}">
              <a16:creationId xmlns:a16="http://schemas.microsoft.com/office/drawing/2014/main" id="{A8C64A13-9A03-EF42-BC15-44CA811EE03D}"/>
            </a:ext>
          </a:extLst>
        </xdr:cNvPr>
        <xdr:cNvPicPr>
          <a:picLocks noChangeAspect="1"/>
        </xdr:cNvPicPr>
      </xdr:nvPicPr>
      <xdr:blipFill>
        <a:blip xmlns:r="http://schemas.openxmlformats.org/officeDocument/2006/relationships" r:embed="rId9"/>
        <a:stretch>
          <a:fillRect/>
        </a:stretch>
      </xdr:blipFill>
      <xdr:spPr>
        <a:xfrm>
          <a:off x="10706100" y="47028101"/>
          <a:ext cx="7589520" cy="2226865"/>
        </a:xfrm>
        <a:prstGeom prst="rect">
          <a:avLst/>
        </a:prstGeom>
      </xdr:spPr>
    </xdr:pic>
    <xdr:clientData/>
  </xdr:twoCellAnchor>
  <xdr:twoCellAnchor editAs="oneCell">
    <xdr:from>
      <xdr:col>3</xdr:col>
      <xdr:colOff>0</xdr:colOff>
      <xdr:row>62</xdr:row>
      <xdr:rowOff>114301</xdr:rowOff>
    </xdr:from>
    <xdr:to>
      <xdr:col>3</xdr:col>
      <xdr:colOff>7589520</xdr:colOff>
      <xdr:row>62</xdr:row>
      <xdr:rowOff>454130</xdr:rowOff>
    </xdr:to>
    <xdr:pic>
      <xdr:nvPicPr>
        <xdr:cNvPr id="17" name="Picture 16">
          <a:extLst>
            <a:ext uri="{FF2B5EF4-FFF2-40B4-BE49-F238E27FC236}">
              <a16:creationId xmlns:a16="http://schemas.microsoft.com/office/drawing/2014/main" id="{270008C9-AC40-FE42-806B-B1ABF93FC2B9}"/>
            </a:ext>
          </a:extLst>
        </xdr:cNvPr>
        <xdr:cNvPicPr>
          <a:picLocks noChangeAspect="1"/>
        </xdr:cNvPicPr>
      </xdr:nvPicPr>
      <xdr:blipFill>
        <a:blip xmlns:r="http://schemas.openxmlformats.org/officeDocument/2006/relationships" r:embed="rId10"/>
        <a:stretch>
          <a:fillRect/>
        </a:stretch>
      </xdr:blipFill>
      <xdr:spPr>
        <a:xfrm>
          <a:off x="10693400" y="52895501"/>
          <a:ext cx="7589520" cy="339829"/>
        </a:xfrm>
        <a:prstGeom prst="rect">
          <a:avLst/>
        </a:prstGeom>
      </xdr:spPr>
    </xdr:pic>
    <xdr:clientData/>
  </xdr:twoCellAnchor>
  <xdr:twoCellAnchor editAs="oneCell">
    <xdr:from>
      <xdr:col>3</xdr:col>
      <xdr:colOff>0</xdr:colOff>
      <xdr:row>63</xdr:row>
      <xdr:rowOff>63500</xdr:rowOff>
    </xdr:from>
    <xdr:to>
      <xdr:col>3</xdr:col>
      <xdr:colOff>7589520</xdr:colOff>
      <xdr:row>63</xdr:row>
      <xdr:rowOff>516606</xdr:rowOff>
    </xdr:to>
    <xdr:pic>
      <xdr:nvPicPr>
        <xdr:cNvPr id="20" name="Picture 19">
          <a:extLst>
            <a:ext uri="{FF2B5EF4-FFF2-40B4-BE49-F238E27FC236}">
              <a16:creationId xmlns:a16="http://schemas.microsoft.com/office/drawing/2014/main" id="{2CB8C1DB-28D9-5F44-877F-1A8595DD7D1A}"/>
            </a:ext>
          </a:extLst>
        </xdr:cNvPr>
        <xdr:cNvPicPr>
          <a:picLocks noChangeAspect="1"/>
        </xdr:cNvPicPr>
      </xdr:nvPicPr>
      <xdr:blipFill>
        <a:blip xmlns:r="http://schemas.openxmlformats.org/officeDocument/2006/relationships" r:embed="rId11"/>
        <a:stretch>
          <a:fillRect/>
        </a:stretch>
      </xdr:blipFill>
      <xdr:spPr>
        <a:xfrm>
          <a:off x="10693400" y="53416200"/>
          <a:ext cx="7589520" cy="453106"/>
        </a:xfrm>
        <a:prstGeom prst="rect">
          <a:avLst/>
        </a:prstGeom>
      </xdr:spPr>
    </xdr:pic>
    <xdr:clientData/>
  </xdr:twoCellAnchor>
  <xdr:twoCellAnchor editAs="oneCell">
    <xdr:from>
      <xdr:col>2</xdr:col>
      <xdr:colOff>7600950</xdr:colOff>
      <xdr:row>11</xdr:row>
      <xdr:rowOff>447675</xdr:rowOff>
    </xdr:from>
    <xdr:to>
      <xdr:col>3</xdr:col>
      <xdr:colOff>7585075</xdr:colOff>
      <xdr:row>11</xdr:row>
      <xdr:rowOff>822325</xdr:rowOff>
    </xdr:to>
    <xdr:pic>
      <xdr:nvPicPr>
        <xdr:cNvPr id="16" name="Immagine 15">
          <a:extLst>
            <a:ext uri="{FF2B5EF4-FFF2-40B4-BE49-F238E27FC236}">
              <a16:creationId xmlns:a16="http://schemas.microsoft.com/office/drawing/2014/main" id="{D366F060-98D0-FA4C-A856-694DB892509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9810750" y="8048625"/>
          <a:ext cx="7632700" cy="37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xdr:colOff>
      <xdr:row>13</xdr:row>
      <xdr:rowOff>0</xdr:rowOff>
    </xdr:from>
    <xdr:to>
      <xdr:col>24</xdr:col>
      <xdr:colOff>0</xdr:colOff>
      <xdr:row>32</xdr:row>
      <xdr:rowOff>127000</xdr:rowOff>
    </xdr:to>
    <xdr:graphicFrame macro="">
      <xdr:nvGraphicFramePr>
        <xdr:cNvPr id="2" name="Chart 23">
          <a:extLst>
            <a:ext uri="{FF2B5EF4-FFF2-40B4-BE49-F238E27FC236}">
              <a16:creationId xmlns:a16="http://schemas.microsoft.com/office/drawing/2014/main" id="{0C27602B-2451-B248-A943-EFAC6337B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241889</xdr:colOff>
      <xdr:row>52</xdr:row>
      <xdr:rowOff>161465</xdr:rowOff>
    </xdr:to>
    <xdr:sp macro="" textlink="">
      <xdr:nvSpPr>
        <xdr:cNvPr id="29" name="CustomShape 1" hidden="1">
          <a:extLst>
            <a:ext uri="{FF2B5EF4-FFF2-40B4-BE49-F238E27FC236}">
              <a16:creationId xmlns:a16="http://schemas.microsoft.com/office/drawing/2014/main" id="{00000000-0008-0000-0400-00001D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10</xdr:col>
      <xdr:colOff>241889</xdr:colOff>
      <xdr:row>52</xdr:row>
      <xdr:rowOff>161465</xdr:rowOff>
    </xdr:to>
    <xdr:sp macro="" textlink="">
      <xdr:nvSpPr>
        <xdr:cNvPr id="30" name="CustomShape 1" hidden="1">
          <a:extLst>
            <a:ext uri="{FF2B5EF4-FFF2-40B4-BE49-F238E27FC236}">
              <a16:creationId xmlns:a16="http://schemas.microsoft.com/office/drawing/2014/main" id="{00000000-0008-0000-0400-00001E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381000</xdr:colOff>
      <xdr:row>1</xdr:row>
      <xdr:rowOff>0</xdr:rowOff>
    </xdr:from>
    <xdr:to>
      <xdr:col>9</xdr:col>
      <xdr:colOff>1447800</xdr:colOff>
      <xdr:row>1</xdr:row>
      <xdr:rowOff>549220</xdr:rowOff>
    </xdr:to>
    <xdr:sp macro="" textlink="">
      <xdr:nvSpPr>
        <xdr:cNvPr id="4" name="CustomShape 1">
          <a:extLst>
            <a:ext uri="{FF2B5EF4-FFF2-40B4-BE49-F238E27FC236}">
              <a16:creationId xmlns:a16="http://schemas.microsoft.com/office/drawing/2014/main" id="{6E5354EA-B1B6-CD44-83BA-8BBE1B4901A3}"/>
            </a:ext>
          </a:extLst>
        </xdr:cNvPr>
        <xdr:cNvSpPr/>
      </xdr:nvSpPr>
      <xdr:spPr>
        <a:xfrm>
          <a:off x="381000" y="571500"/>
          <a:ext cx="107950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eaLnBrk="1" fontAlgn="auto" latinLnBrk="0" hangingPunct="1"/>
          <a:r>
            <a:rPr lang="en-US" sz="1100" b="0">
              <a:solidFill>
                <a:schemeClr val="dk1"/>
              </a:solidFill>
              <a:effectLst/>
              <a:latin typeface="+mn-lt"/>
              <a:ea typeface="+mn-ea"/>
              <a:cs typeface="+mn-cs"/>
            </a:rPr>
            <a:t>Questo foglio contiene i dati utilizzati per alcuni calcoli. Include la valuta e le emissioni di CO</a:t>
          </a:r>
          <a:r>
            <a:rPr lang="en-US" sz="1100" b="0" baseline="-25000">
              <a:solidFill>
                <a:schemeClr val="dk1"/>
              </a:solidFill>
              <a:effectLst/>
              <a:latin typeface="+mn-lt"/>
              <a:ea typeface="+mn-ea"/>
              <a:cs typeface="+mn-cs"/>
            </a:rPr>
            <a:t>2-eq</a:t>
          </a:r>
          <a:r>
            <a:rPr lang="en-US" sz="1100" b="0">
              <a:solidFill>
                <a:schemeClr val="dk1"/>
              </a:solidFill>
              <a:effectLst/>
              <a:latin typeface="+mn-lt"/>
              <a:ea typeface="+mn-ea"/>
              <a:cs typeface="+mn-cs"/>
            </a:rPr>
            <a:t> del mix elettrico nazionale per i paesi dell'UE, oltre</a:t>
          </a:r>
          <a:r>
            <a:rPr lang="en-US" sz="1100" b="0" baseline="0">
              <a:solidFill>
                <a:schemeClr val="dk1"/>
              </a:solidFill>
              <a:effectLst/>
              <a:latin typeface="+mn-lt"/>
              <a:ea typeface="+mn-ea"/>
              <a:cs typeface="+mn-cs"/>
            </a:rPr>
            <a:t> ai modelli di uso standard definiti negli Energy Star (lo standard utilizzato come riferimento per il consumo di energia come definito nei criteri EU GPP). </a:t>
          </a:r>
          <a:br>
            <a:rPr lang="en-US" sz="1100" b="0" baseline="0">
              <a:solidFill>
                <a:schemeClr val="dk1"/>
              </a:solidFill>
              <a:effectLst/>
              <a:latin typeface="+mn-lt"/>
              <a:ea typeface="+mn-ea"/>
              <a:cs typeface="+mn-cs"/>
            </a:rPr>
          </a:br>
          <a:r>
            <a:rPr lang="en-US" sz="1100" b="0">
              <a:solidFill>
                <a:schemeClr val="dk1"/>
              </a:solidFill>
              <a:effectLst/>
              <a:latin typeface="+mn-lt"/>
              <a:ea typeface="+mn-ea"/>
              <a:cs typeface="+mn-cs"/>
            </a:rPr>
            <a:t>NON EDITARE O MODIFICARE gli elementi di questa scheda per evitare errori nello strumento.</a:t>
          </a:r>
          <a:endParaRPr lang="it-IT">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330200</xdr:colOff>
      <xdr:row>0</xdr:row>
      <xdr:rowOff>558800</xdr:rowOff>
    </xdr:from>
    <xdr:to>
      <xdr:col>12</xdr:col>
      <xdr:colOff>139700</xdr:colOff>
      <xdr:row>1</xdr:row>
      <xdr:rowOff>536520</xdr:rowOff>
    </xdr:to>
    <xdr:sp macro="" textlink="">
      <xdr:nvSpPr>
        <xdr:cNvPr id="2" name="CustomShape 1">
          <a:extLst>
            <a:ext uri="{FF2B5EF4-FFF2-40B4-BE49-F238E27FC236}">
              <a16:creationId xmlns:a16="http://schemas.microsoft.com/office/drawing/2014/main" id="{0A796AB3-4653-454C-B271-F3638A7BA378}"/>
            </a:ext>
          </a:extLst>
        </xdr:cNvPr>
        <xdr:cNvSpPr/>
      </xdr:nvSpPr>
      <xdr:spPr>
        <a:xfrm>
          <a:off x="330200" y="55880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Questo foglio contiene alcuni dei calcoli necessari per ottenere i costi del ciclo di vita delle offerte. NON MODIFICARE O MODIFICARE per evitare errori nello strumento.</a:t>
          </a:r>
          <a:endParaRPr lang="en-US" sz="1100" b="0" strike="noStrike" spc="-1" baseline="0">
            <a:solidFill>
              <a:sysClr val="windowText" lastClr="000000"/>
            </a:solidFill>
            <a:latin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ome/Documents/Dropbox/LCCTools/LCC_Tool_Computers_draft_libreoffice_computers_v0.5_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 Inputs &amp; Results"/>
      <sheetName val="Bidder_response_sheet"/>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ec.europa.eu/environment/gpp/lcc.htm" TargetMode="External"/><Relationship Id="rId1" Type="http://schemas.openxmlformats.org/officeDocument/2006/relationships/hyperlink" Target="http://ec.europa.eu/environment/gpp/helpdesk.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MJ33"/>
  <sheetViews>
    <sheetView tabSelected="1" zoomScale="90" zoomScaleNormal="90" workbookViewId="0"/>
  </sheetViews>
  <sheetFormatPr defaultColWidth="8.84375" defaultRowHeight="14" x14ac:dyDescent="0.3"/>
  <cols>
    <col min="1" max="1" width="3.84375" style="1" customWidth="1"/>
    <col min="2" max="2" width="115.15234375" style="2" customWidth="1"/>
    <col min="3" max="3" width="6" style="1" customWidth="1"/>
    <col min="4" max="4" width="77.15234375" style="1" customWidth="1"/>
    <col min="5" max="1016" width="10.61328125" style="1" customWidth="1"/>
    <col min="1017" max="1025" width="8.84375" customWidth="1"/>
  </cols>
  <sheetData>
    <row r="1" spans="1:1024" s="3" customFormat="1" ht="75" customHeight="1" x14ac:dyDescent="0.55000000000000004">
      <c r="B1" s="4" t="s">
        <v>35</v>
      </c>
    </row>
    <row r="2" spans="1:1024" s="5" customFormat="1" ht="44.15" customHeight="1" x14ac:dyDescent="0.3">
      <c r="B2" s="6" t="s">
        <v>36</v>
      </c>
    </row>
    <row r="3" spans="1:1024" s="7" customFormat="1" ht="21" customHeight="1" x14ac:dyDescent="0.3">
      <c r="B3" s="8" t="s">
        <v>37</v>
      </c>
      <c r="D3" s="9"/>
      <c r="AMC3" s="10"/>
      <c r="AMD3" s="10"/>
      <c r="AME3" s="10"/>
      <c r="AMF3" s="10"/>
      <c r="AMG3" s="10"/>
      <c r="AMH3" s="10"/>
      <c r="AMI3" s="10"/>
      <c r="AMJ3" s="10"/>
    </row>
    <row r="4" spans="1:1024" ht="112" customHeight="1" x14ac:dyDescent="0.3">
      <c r="B4" s="11" t="s">
        <v>38</v>
      </c>
      <c r="D4" s="2"/>
    </row>
    <row r="5" spans="1:1024" ht="21" customHeight="1" x14ac:dyDescent="0.3">
      <c r="B5" s="8" t="s">
        <v>39</v>
      </c>
      <c r="D5" s="2"/>
    </row>
    <row r="6" spans="1:1024" s="19" customFormat="1" ht="28" x14ac:dyDescent="0.3">
      <c r="A6" s="1"/>
      <c r="B6" s="11" t="s">
        <v>40</v>
      </c>
      <c r="C6" s="1"/>
      <c r="D6" s="2"/>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row>
    <row r="7" spans="1:1024" s="19" customFormat="1" x14ac:dyDescent="0.3">
      <c r="A7" s="1"/>
      <c r="B7" s="11" t="s">
        <v>41</v>
      </c>
      <c r="C7" s="1"/>
      <c r="D7" s="2"/>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row>
    <row r="8" spans="1:1024" s="19" customFormat="1" ht="112" x14ac:dyDescent="0.3">
      <c r="A8" s="1"/>
      <c r="B8" s="176" t="s">
        <v>42</v>
      </c>
      <c r="C8" s="1"/>
      <c r="D8" s="2"/>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row>
    <row r="9" spans="1:1024" ht="42" x14ac:dyDescent="0.3">
      <c r="B9" s="176" t="s">
        <v>43</v>
      </c>
      <c r="D9" s="2"/>
    </row>
    <row r="10" spans="1:1024" s="19" customFormat="1" ht="42" x14ac:dyDescent="0.3">
      <c r="A10" s="1"/>
      <c r="B10" s="176" t="s">
        <v>44</v>
      </c>
      <c r="C10" s="1"/>
      <c r="D10" s="2"/>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row>
    <row r="11" spans="1:1024" s="19" customFormat="1" ht="64" customHeight="1" x14ac:dyDescent="0.3">
      <c r="A11" s="1"/>
      <c r="B11" s="176" t="s">
        <v>45</v>
      </c>
      <c r="C11" s="1"/>
      <c r="D11" s="2"/>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row>
    <row r="12" spans="1:1024" s="19" customFormat="1" ht="45" customHeight="1" x14ac:dyDescent="0.3">
      <c r="A12" s="1"/>
      <c r="B12" s="136" t="s">
        <v>46</v>
      </c>
      <c r="C12" s="1"/>
      <c r="D12" s="173"/>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row>
    <row r="13" spans="1:1024" s="19" customFormat="1" ht="18.75" customHeight="1" x14ac:dyDescent="0.3">
      <c r="A13" s="1"/>
      <c r="B13" s="136" t="s">
        <v>47</v>
      </c>
      <c r="C13" s="1"/>
      <c r="D13" s="173"/>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row>
    <row r="14" spans="1:1024" s="19" customFormat="1" x14ac:dyDescent="0.3">
      <c r="A14" s="1"/>
      <c r="B14" s="135" t="s">
        <v>48</v>
      </c>
      <c r="C14" s="1"/>
      <c r="D14" s="2"/>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row>
    <row r="15" spans="1:1024" s="19" customFormat="1" ht="98" x14ac:dyDescent="0.3">
      <c r="A15" s="1"/>
      <c r="B15" s="329" t="s">
        <v>49</v>
      </c>
      <c r="C15" s="1"/>
      <c r="D15" s="2"/>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row>
    <row r="16" spans="1:1024" s="19" customFormat="1" ht="87" customHeight="1" x14ac:dyDescent="0.3">
      <c r="A16" s="1"/>
      <c r="B16" s="177" t="s">
        <v>50</v>
      </c>
      <c r="C16" s="1"/>
      <c r="D16" s="12"/>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row>
    <row r="17" spans="1:1024" ht="16.5" x14ac:dyDescent="0.3">
      <c r="B17" s="8" t="s">
        <v>51</v>
      </c>
      <c r="D17" s="2"/>
    </row>
    <row r="18" spans="1:1024" s="19" customFormat="1" ht="86.15" customHeight="1" x14ac:dyDescent="0.3">
      <c r="A18" s="1"/>
      <c r="B18" s="176" t="s">
        <v>52</v>
      </c>
      <c r="C18" s="1"/>
      <c r="D18" s="12"/>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row>
    <row r="19" spans="1:1024" s="19" customFormat="1" x14ac:dyDescent="0.3">
      <c r="A19" s="1"/>
      <c r="B19" s="258" t="s">
        <v>53</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row>
    <row r="20" spans="1:1024" s="19" customFormat="1" x14ac:dyDescent="0.3">
      <c r="A20" s="1"/>
      <c r="B20" s="258" t="s">
        <v>54</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row>
    <row r="21" spans="1:1024" s="19" customFormat="1" x14ac:dyDescent="0.3">
      <c r="A21" s="1"/>
      <c r="B21" s="258" t="s">
        <v>55</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row>
    <row r="22" spans="1:1024" s="19" customFormat="1" x14ac:dyDescent="0.3">
      <c r="A22" s="1"/>
      <c r="B22" s="258" t="s">
        <v>56</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row>
    <row r="23" spans="1:1024" s="19" customFormat="1" x14ac:dyDescent="0.3">
      <c r="A23" s="1"/>
      <c r="B23" s="258"/>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row>
    <row r="24" spans="1:1024" s="19" customFormat="1" ht="157.5" customHeight="1" x14ac:dyDescent="0.3">
      <c r="A24" s="1"/>
      <c r="B24" s="177" t="s">
        <v>57</v>
      </c>
      <c r="C24" s="1"/>
      <c r="D24" s="12"/>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row>
    <row r="25" spans="1:1024" s="19" customFormat="1" ht="59.15" customHeight="1" x14ac:dyDescent="0.3">
      <c r="A25" s="1"/>
      <c r="B25" s="176" t="s">
        <v>58</v>
      </c>
      <c r="C25" s="1"/>
      <c r="D25" s="12"/>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row>
    <row r="26" spans="1:1024" ht="32.15" customHeight="1" x14ac:dyDescent="0.3">
      <c r="B26" s="135" t="s">
        <v>59</v>
      </c>
      <c r="D26" s="12"/>
    </row>
    <row r="27" spans="1:1024" x14ac:dyDescent="0.3">
      <c r="B27" s="325" t="s">
        <v>33</v>
      </c>
    </row>
    <row r="28" spans="1:1024" ht="48" customHeight="1" thickBot="1" x14ac:dyDescent="0.35"/>
    <row r="29" spans="1:1024" s="13" customFormat="1" ht="45.5" x14ac:dyDescent="0.3">
      <c r="B29" s="144" t="s">
        <v>322</v>
      </c>
      <c r="AMC29" s="14"/>
      <c r="AMD29" s="14"/>
      <c r="AME29" s="14"/>
      <c r="AMF29" s="14"/>
      <c r="AMG29" s="14"/>
      <c r="AMH29" s="14"/>
      <c r="AMI29" s="14"/>
      <c r="AMJ29" s="14"/>
    </row>
    <row r="30" spans="1:1024" s="13" customFormat="1" ht="27.5" thickBot="1" x14ac:dyDescent="0.35">
      <c r="B30" s="145" t="s">
        <v>23</v>
      </c>
      <c r="AMC30" s="14"/>
      <c r="AMD30" s="14"/>
      <c r="AME30" s="14"/>
      <c r="AMF30" s="14"/>
      <c r="AMG30" s="14"/>
      <c r="AMH30" s="14"/>
      <c r="AMI30" s="14"/>
      <c r="AMJ30" s="14"/>
    </row>
    <row r="33" spans="2:2" ht="164.15" customHeight="1" x14ac:dyDescent="0.3">
      <c r="B33" s="15"/>
    </row>
  </sheetData>
  <hyperlinks>
    <hyperlink ref="B30" r:id="rId1"/>
    <hyperlink ref="B27" r:id="rId2"/>
  </hyperlinks>
  <pageMargins left="0.75" right="0.75" top="1" bottom="1" header="0.51180555555555496" footer="0.51180555555555496"/>
  <pageSetup scale="68" firstPageNumber="0" orientation="portrait" horizontalDpi="300" verticalDpi="300" r:id="rId3"/>
  <colBreaks count="1" manualBreakCount="1">
    <brk id="2" max="1048575" man="1"/>
  </colBreaks>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NB161"/>
  <sheetViews>
    <sheetView zoomScaleNormal="100" workbookViewId="0">
      <selection activeCell="C33" sqref="C33"/>
    </sheetView>
  </sheetViews>
  <sheetFormatPr defaultColWidth="8.84375" defaultRowHeight="13.5" outlineLevelRow="1" outlineLevelCol="1" x14ac:dyDescent="0.3"/>
  <cols>
    <col min="1" max="2" width="3.84375" style="16" customWidth="1"/>
    <col min="3" max="3" width="75" style="17" customWidth="1"/>
    <col min="4" max="4" width="18.3828125" style="30" customWidth="1"/>
    <col min="5" max="5" width="20.61328125" style="18" customWidth="1"/>
    <col min="6" max="6" width="4.3828125" style="18" customWidth="1"/>
    <col min="7" max="7" width="20.84375" style="18" customWidth="1"/>
    <col min="8" max="8" width="4.3828125" style="18" customWidth="1" outlineLevel="1"/>
    <col min="9" max="9" width="20.84375" style="18" customWidth="1" outlineLevel="1"/>
    <col min="10" max="10" width="4.3828125" style="18" customWidth="1" outlineLevel="1"/>
    <col min="11" max="11" width="20.84375" style="18" customWidth="1" outlineLevel="1"/>
    <col min="12" max="12" width="4.3828125" style="18" customWidth="1" outlineLevel="1"/>
    <col min="13" max="13" width="20.84375" style="18" customWidth="1" outlineLevel="1"/>
    <col min="14" max="14" width="4.3828125" style="18" customWidth="1" outlineLevel="1"/>
    <col min="15" max="15" width="20.84375" style="18" customWidth="1" outlineLevel="1"/>
    <col min="16" max="16" width="4.3828125" style="18" customWidth="1" outlineLevel="1"/>
    <col min="17" max="17" width="20.84375" style="18" customWidth="1" outlineLevel="1"/>
    <col min="18" max="18" width="4.3828125" style="18" customWidth="1" outlineLevel="1"/>
    <col min="19" max="19" width="20.84375" style="18" customWidth="1" outlineLevel="1"/>
    <col min="20" max="20" width="4.3828125" style="18" customWidth="1" outlineLevel="1"/>
    <col min="21" max="21" width="20.84375" style="18" customWidth="1" outlineLevel="1"/>
    <col min="22" max="22" width="4.3828125" style="18" customWidth="1" outlineLevel="1"/>
    <col min="23" max="23" width="20.84375" style="18" customWidth="1" outlineLevel="1"/>
    <col min="24" max="24" width="6" style="16" customWidth="1"/>
    <col min="25" max="25" width="3.84375" style="16" customWidth="1"/>
    <col min="26" max="1039" width="10.61328125" style="16" customWidth="1"/>
    <col min="1040" max="1042" width="8.84375" style="19" customWidth="1"/>
  </cols>
  <sheetData>
    <row r="1" spans="1:24" s="20" customFormat="1" ht="45" customHeight="1" x14ac:dyDescent="0.55000000000000004">
      <c r="B1" s="21" t="s">
        <v>60</v>
      </c>
      <c r="C1" s="21"/>
      <c r="D1" s="237"/>
      <c r="E1" s="22"/>
      <c r="F1" s="22"/>
      <c r="G1" s="22"/>
      <c r="H1" s="22"/>
      <c r="I1" s="22"/>
      <c r="J1" s="22"/>
      <c r="K1" s="22"/>
      <c r="L1" s="22"/>
      <c r="M1" s="22"/>
      <c r="N1" s="22"/>
      <c r="O1" s="22"/>
      <c r="P1" s="22"/>
      <c r="Q1" s="22"/>
      <c r="R1" s="22"/>
      <c r="S1" s="22"/>
      <c r="T1" s="22"/>
      <c r="U1" s="22"/>
      <c r="V1" s="22"/>
      <c r="W1" s="22"/>
    </row>
    <row r="2" spans="1:24" s="23" customFormat="1" ht="31" customHeight="1" x14ac:dyDescent="0.3">
      <c r="B2" s="178" t="s">
        <v>61</v>
      </c>
      <c r="C2" s="178"/>
      <c r="D2" s="30"/>
      <c r="E2" s="25"/>
      <c r="F2" s="25"/>
      <c r="G2" s="25"/>
      <c r="H2" s="25"/>
      <c r="I2" s="25"/>
      <c r="J2" s="25"/>
      <c r="K2" s="25"/>
      <c r="L2" s="25"/>
      <c r="M2" s="25"/>
      <c r="N2" s="25"/>
      <c r="O2" s="25"/>
      <c r="P2" s="25"/>
      <c r="Q2" s="25"/>
      <c r="R2" s="25"/>
      <c r="S2" s="25"/>
      <c r="T2" s="25"/>
      <c r="U2" s="25"/>
      <c r="V2" s="25"/>
      <c r="W2" s="25"/>
    </row>
    <row r="3" spans="1:24" s="23" customFormat="1" ht="23.15" customHeight="1" x14ac:dyDescent="0.3">
      <c r="B3" s="26" t="s">
        <v>62</v>
      </c>
      <c r="C3" s="26"/>
      <c r="D3" s="27"/>
      <c r="E3" s="28"/>
      <c r="F3" s="28"/>
      <c r="G3" s="28"/>
      <c r="H3" s="28"/>
      <c r="I3" s="28"/>
      <c r="J3" s="28"/>
      <c r="K3" s="28"/>
      <c r="L3" s="28"/>
      <c r="M3" s="28"/>
      <c r="N3" s="28"/>
      <c r="O3" s="28"/>
      <c r="P3" s="28"/>
      <c r="Q3" s="28"/>
      <c r="R3" s="28"/>
      <c r="S3" s="28"/>
      <c r="T3" s="28"/>
      <c r="U3" s="28"/>
      <c r="V3" s="28"/>
      <c r="W3" s="28"/>
      <c r="X3" s="29"/>
    </row>
    <row r="4" spans="1:24" s="23" customFormat="1" ht="14.15" customHeight="1" x14ac:dyDescent="0.3">
      <c r="B4" s="220"/>
      <c r="C4" s="200"/>
      <c r="D4" s="30"/>
      <c r="E4" s="31"/>
      <c r="F4" s="31"/>
      <c r="G4" s="31"/>
      <c r="H4" s="31"/>
      <c r="I4" s="31"/>
      <c r="J4" s="31"/>
      <c r="K4" s="31"/>
      <c r="L4" s="31"/>
      <c r="M4" s="31"/>
      <c r="N4" s="31"/>
      <c r="O4" s="31"/>
      <c r="P4" s="31"/>
      <c r="Q4" s="31"/>
      <c r="R4" s="31"/>
      <c r="S4" s="31"/>
      <c r="T4" s="31"/>
      <c r="U4" s="31"/>
      <c r="V4" s="31"/>
      <c r="W4" s="31"/>
      <c r="X4" s="32"/>
    </row>
    <row r="5" spans="1:24" s="23" customFormat="1" ht="14.15" customHeight="1" x14ac:dyDescent="0.3">
      <c r="B5" s="220"/>
      <c r="C5" s="202" t="s">
        <v>63</v>
      </c>
      <c r="D5" s="30"/>
      <c r="E5" s="31"/>
      <c r="F5" s="31"/>
      <c r="G5" s="31"/>
      <c r="H5" s="31"/>
      <c r="I5" s="31"/>
      <c r="J5" s="31"/>
      <c r="K5" s="31"/>
      <c r="L5" s="31"/>
      <c r="M5" s="31"/>
      <c r="N5" s="31"/>
      <c r="O5" s="31"/>
      <c r="P5" s="31"/>
      <c r="Q5" s="31"/>
      <c r="R5" s="31"/>
      <c r="S5" s="31"/>
      <c r="T5" s="31"/>
      <c r="U5" s="31"/>
      <c r="V5" s="31"/>
      <c r="W5" s="31"/>
      <c r="X5" s="32"/>
    </row>
    <row r="6" spans="1:24" s="41" customFormat="1" ht="14.5" x14ac:dyDescent="0.3">
      <c r="A6" s="23"/>
      <c r="B6" s="265" t="s">
        <v>24</v>
      </c>
      <c r="C6" s="218" t="s">
        <v>64</v>
      </c>
      <c r="D6" s="42"/>
      <c r="E6" s="251"/>
      <c r="F6" s="252"/>
      <c r="G6" s="251"/>
      <c r="H6" s="252"/>
      <c r="I6" s="251"/>
      <c r="J6" s="252"/>
      <c r="K6" s="251"/>
      <c r="L6" s="252"/>
      <c r="M6" s="251"/>
      <c r="N6" s="252"/>
      <c r="O6" s="251"/>
      <c r="P6" s="252"/>
      <c r="Q6" s="251"/>
      <c r="R6" s="252"/>
      <c r="S6" s="251"/>
      <c r="T6" s="252"/>
      <c r="U6" s="251"/>
      <c r="V6" s="252"/>
      <c r="W6" s="251"/>
      <c r="X6" s="250"/>
    </row>
    <row r="7" spans="1:24" s="23" customFormat="1" ht="14.15" customHeight="1" x14ac:dyDescent="0.35">
      <c r="B7" s="249" t="s">
        <v>24</v>
      </c>
      <c r="C7" s="105" t="s">
        <v>65</v>
      </c>
      <c r="D7" s="30" t="s">
        <v>146</v>
      </c>
      <c r="E7" s="33"/>
      <c r="F7" s="34"/>
      <c r="G7" s="33"/>
      <c r="H7" s="34"/>
      <c r="I7" s="33"/>
      <c r="J7" s="34"/>
      <c r="K7" s="33"/>
      <c r="L7" s="34"/>
      <c r="M7" s="33"/>
      <c r="N7" s="34"/>
      <c r="O7" s="33"/>
      <c r="P7" s="34"/>
      <c r="Q7" s="33"/>
      <c r="R7" s="34"/>
      <c r="S7" s="33"/>
      <c r="T7" s="34"/>
      <c r="U7" s="33"/>
      <c r="V7" s="34"/>
      <c r="W7" s="33"/>
      <c r="X7" s="32"/>
    </row>
    <row r="8" spans="1:24" s="41" customFormat="1" ht="14.5" x14ac:dyDescent="0.3">
      <c r="A8" s="23"/>
      <c r="B8" s="220"/>
      <c r="C8" s="211"/>
      <c r="D8" s="42"/>
      <c r="E8" s="148"/>
      <c r="F8" s="252"/>
      <c r="G8" s="148"/>
      <c r="H8" s="252"/>
      <c r="I8" s="148"/>
      <c r="J8" s="252"/>
      <c r="K8" s="148"/>
      <c r="L8" s="252"/>
      <c r="M8" s="148"/>
      <c r="N8" s="252"/>
      <c r="O8" s="148"/>
      <c r="P8" s="252"/>
      <c r="Q8" s="148"/>
      <c r="R8" s="252"/>
      <c r="S8" s="148"/>
      <c r="T8" s="252"/>
      <c r="U8" s="148"/>
      <c r="V8" s="252"/>
      <c r="W8" s="148"/>
      <c r="X8" s="250"/>
    </row>
    <row r="9" spans="1:24" s="23" customFormat="1" ht="20.149999999999999" customHeight="1" x14ac:dyDescent="0.3">
      <c r="B9" s="220"/>
      <c r="C9" s="330" t="s">
        <v>66</v>
      </c>
      <c r="D9" s="30"/>
      <c r="E9" s="31"/>
      <c r="F9" s="31"/>
      <c r="G9" s="31"/>
      <c r="H9" s="31"/>
      <c r="I9" s="31"/>
      <c r="J9" s="31"/>
      <c r="K9" s="31"/>
      <c r="L9" s="31"/>
      <c r="M9" s="31"/>
      <c r="N9" s="31"/>
      <c r="O9" s="31"/>
      <c r="P9" s="31"/>
      <c r="Q9" s="31"/>
      <c r="R9" s="31"/>
      <c r="S9" s="31"/>
      <c r="T9" s="31"/>
      <c r="U9" s="31"/>
      <c r="V9" s="31"/>
      <c r="W9" s="31"/>
      <c r="X9" s="32"/>
    </row>
    <row r="10" spans="1:24" s="23" customFormat="1" ht="14.15" customHeight="1" x14ac:dyDescent="0.35">
      <c r="B10" s="219"/>
      <c r="C10" s="23" t="s">
        <v>67</v>
      </c>
      <c r="D10" s="30"/>
      <c r="E10" s="33" t="s">
        <v>0</v>
      </c>
      <c r="F10" s="34"/>
      <c r="G10" s="35" t="str">
        <f>IF($E10=Dati_di_Riferimento!$B$5,"",$E10)</f>
        <v>[CLICK TO CHOOSE]</v>
      </c>
      <c r="H10" s="34"/>
      <c r="I10" s="35" t="str">
        <f>IF($E10=Dati_di_Riferimento!$B$5,"",$E10)</f>
        <v>[CLICK TO CHOOSE]</v>
      </c>
      <c r="J10" s="34"/>
      <c r="K10" s="35" t="str">
        <f>IF($E10=Dati_di_Riferimento!$B$5,"",$E10)</f>
        <v>[CLICK TO CHOOSE]</v>
      </c>
      <c r="L10" s="34"/>
      <c r="M10" s="35" t="str">
        <f>IF($E10=Dati_di_Riferimento!$B$5,"",$E10)</f>
        <v>[CLICK TO CHOOSE]</v>
      </c>
      <c r="N10" s="34"/>
      <c r="O10" s="35" t="str">
        <f>IF($E10=Dati_di_Riferimento!$B$5,"",$E10)</f>
        <v>[CLICK TO CHOOSE]</v>
      </c>
      <c r="P10" s="34"/>
      <c r="Q10" s="35" t="str">
        <f>IF($E10=Dati_di_Riferimento!$B$5,"",$E10)</f>
        <v>[CLICK TO CHOOSE]</v>
      </c>
      <c r="R10" s="34"/>
      <c r="S10" s="35" t="str">
        <f>IF($E10=Dati_di_Riferimento!$B$5,"",$E10)</f>
        <v>[CLICK TO CHOOSE]</v>
      </c>
      <c r="T10" s="34"/>
      <c r="U10" s="35" t="str">
        <f>IF($E10=Dati_di_Riferimento!$B$5,"",$E10)</f>
        <v>[CLICK TO CHOOSE]</v>
      </c>
      <c r="V10" s="34"/>
      <c r="W10" s="35" t="str">
        <f>IF($E10=Dati_di_Riferimento!$B$5,"",$E10)</f>
        <v>[CLICK TO CHOOSE]</v>
      </c>
      <c r="X10" s="32"/>
    </row>
    <row r="11" spans="1:24" s="23" customFormat="1" ht="14.15" customHeight="1" x14ac:dyDescent="0.35">
      <c r="B11" s="219"/>
      <c r="C11" s="23" t="s">
        <v>68</v>
      </c>
      <c r="D11" s="30"/>
      <c r="E11" s="35" t="str">
        <f>LOOKUP(E10,Dati_di_Riferimento!B5:B33,Dati_di_Riferimento!C5:C33)</f>
        <v/>
      </c>
      <c r="F11" s="34"/>
      <c r="G11" s="190" t="str">
        <f>$E11</f>
        <v/>
      </c>
      <c r="H11" s="34"/>
      <c r="I11" s="190" t="str">
        <f>$E11</f>
        <v/>
      </c>
      <c r="J11" s="34"/>
      <c r="K11" s="190" t="str">
        <f>$E11</f>
        <v/>
      </c>
      <c r="L11" s="34"/>
      <c r="M11" s="190" t="str">
        <f>$E11</f>
        <v/>
      </c>
      <c r="N11" s="34"/>
      <c r="O11" s="190" t="str">
        <f>$E11</f>
        <v/>
      </c>
      <c r="P11" s="34"/>
      <c r="Q11" s="190" t="str">
        <f>$E11</f>
        <v/>
      </c>
      <c r="R11" s="34"/>
      <c r="S11" s="190" t="str">
        <f>$E11</f>
        <v/>
      </c>
      <c r="T11" s="34"/>
      <c r="U11" s="190" t="str">
        <f>$E11</f>
        <v/>
      </c>
      <c r="V11" s="34"/>
      <c r="W11" s="190" t="str">
        <f>$E11</f>
        <v/>
      </c>
      <c r="X11" s="32"/>
    </row>
    <row r="12" spans="1:24" s="23" customFormat="1" ht="14.15" customHeight="1" x14ac:dyDescent="0.35">
      <c r="B12" s="265" t="s">
        <v>24</v>
      </c>
      <c r="C12" s="105" t="s">
        <v>69</v>
      </c>
      <c r="D12" s="30" t="s">
        <v>147</v>
      </c>
      <c r="E12" s="316"/>
      <c r="F12" s="37"/>
      <c r="G12" s="190">
        <f>$E12</f>
        <v>0</v>
      </c>
      <c r="H12" s="37"/>
      <c r="I12" s="190">
        <f>$E12</f>
        <v>0</v>
      </c>
      <c r="J12" s="37"/>
      <c r="K12" s="190">
        <f>$E12</f>
        <v>0</v>
      </c>
      <c r="L12" s="37"/>
      <c r="M12" s="190">
        <f>$E12</f>
        <v>0</v>
      </c>
      <c r="N12" s="37"/>
      <c r="O12" s="190">
        <f>$E12</f>
        <v>0</v>
      </c>
      <c r="P12" s="37"/>
      <c r="Q12" s="190">
        <f>$E12</f>
        <v>0</v>
      </c>
      <c r="R12" s="37"/>
      <c r="S12" s="190">
        <f>$E12</f>
        <v>0</v>
      </c>
      <c r="T12" s="37"/>
      <c r="U12" s="190">
        <f>$E12</f>
        <v>0</v>
      </c>
      <c r="V12" s="37"/>
      <c r="W12" s="190">
        <f>$E12</f>
        <v>0</v>
      </c>
      <c r="X12" s="32"/>
    </row>
    <row r="13" spans="1:24" s="23" customFormat="1" ht="14.15" customHeight="1" x14ac:dyDescent="0.3">
      <c r="B13" s="265" t="s">
        <v>24</v>
      </c>
      <c r="C13" s="105" t="s">
        <v>70</v>
      </c>
      <c r="D13" s="30" t="s">
        <v>1</v>
      </c>
      <c r="E13" s="296"/>
      <c r="F13" s="38"/>
      <c r="G13" s="320">
        <f>$E13</f>
        <v>0</v>
      </c>
      <c r="H13" s="38"/>
      <c r="I13" s="320">
        <f>$E13</f>
        <v>0</v>
      </c>
      <c r="J13" s="38"/>
      <c r="K13" s="320">
        <f>$E13</f>
        <v>0</v>
      </c>
      <c r="L13" s="38"/>
      <c r="M13" s="320">
        <f>$E13</f>
        <v>0</v>
      </c>
      <c r="N13" s="38"/>
      <c r="O13" s="320">
        <f>$E13</f>
        <v>0</v>
      </c>
      <c r="P13" s="38"/>
      <c r="Q13" s="320">
        <f>$E13</f>
        <v>0</v>
      </c>
      <c r="R13" s="38"/>
      <c r="S13" s="320">
        <f>$E13</f>
        <v>0</v>
      </c>
      <c r="T13" s="38"/>
      <c r="U13" s="320">
        <f>$E13</f>
        <v>0</v>
      </c>
      <c r="V13" s="38"/>
      <c r="W13" s="320">
        <f>$E13</f>
        <v>0</v>
      </c>
      <c r="X13" s="32"/>
    </row>
    <row r="14" spans="1:24" s="23" customFormat="1" ht="14.15" customHeight="1" x14ac:dyDescent="0.3">
      <c r="B14" s="219"/>
      <c r="C14" s="105"/>
      <c r="D14" s="30"/>
      <c r="E14" s="38"/>
      <c r="F14" s="38"/>
      <c r="G14" s="38"/>
      <c r="H14" s="38"/>
      <c r="I14" s="38"/>
      <c r="J14" s="38"/>
      <c r="K14" s="38"/>
      <c r="L14" s="38"/>
      <c r="M14" s="38"/>
      <c r="N14" s="38"/>
      <c r="O14" s="38"/>
      <c r="P14" s="38"/>
      <c r="Q14" s="38"/>
      <c r="R14" s="38"/>
      <c r="S14" s="38"/>
      <c r="T14" s="38"/>
      <c r="U14" s="38"/>
      <c r="V14" s="38"/>
      <c r="W14" s="38"/>
      <c r="X14" s="32"/>
    </row>
    <row r="15" spans="1:24" s="41" customFormat="1" ht="14" x14ac:dyDescent="0.25">
      <c r="A15" s="23"/>
      <c r="B15" s="222"/>
      <c r="C15" s="202" t="s">
        <v>27</v>
      </c>
      <c r="D15" s="42"/>
      <c r="E15" s="43"/>
      <c r="F15" s="43"/>
      <c r="G15" s="43"/>
      <c r="H15" s="43"/>
      <c r="I15" s="43"/>
      <c r="J15" s="43"/>
      <c r="K15" s="43"/>
      <c r="L15" s="43"/>
      <c r="M15" s="43"/>
      <c r="N15" s="43"/>
      <c r="O15" s="43"/>
      <c r="P15" s="43"/>
      <c r="Q15" s="43"/>
      <c r="R15" s="43"/>
      <c r="S15" s="43"/>
      <c r="T15" s="43"/>
      <c r="U15" s="43"/>
      <c r="V15" s="43"/>
      <c r="W15" s="43"/>
      <c r="X15" s="44"/>
    </row>
    <row r="16" spans="1:24" s="23" customFormat="1" ht="14.15" customHeight="1" x14ac:dyDescent="0.3">
      <c r="B16" s="219"/>
      <c r="C16" s="23" t="s">
        <v>71</v>
      </c>
      <c r="D16" s="39" t="str">
        <f>$E$11&amp;"/kWh"</f>
        <v>/kWh</v>
      </c>
      <c r="E16" s="314"/>
      <c r="F16" s="38"/>
      <c r="G16" s="318">
        <f>$E16</f>
        <v>0</v>
      </c>
      <c r="H16" s="38"/>
      <c r="I16" s="318">
        <f>$E16</f>
        <v>0</v>
      </c>
      <c r="J16" s="38"/>
      <c r="K16" s="318">
        <f>$E16</f>
        <v>0</v>
      </c>
      <c r="L16" s="38"/>
      <c r="M16" s="318">
        <f>$E16</f>
        <v>0</v>
      </c>
      <c r="N16" s="38"/>
      <c r="O16" s="318">
        <f>$E16</f>
        <v>0</v>
      </c>
      <c r="P16" s="38"/>
      <c r="Q16" s="318">
        <f>$E16</f>
        <v>0</v>
      </c>
      <c r="R16" s="38"/>
      <c r="S16" s="318">
        <f>$E16</f>
        <v>0</v>
      </c>
      <c r="T16" s="38"/>
      <c r="U16" s="318">
        <f>$E16</f>
        <v>0</v>
      </c>
      <c r="V16" s="38"/>
      <c r="W16" s="318">
        <f>$E16</f>
        <v>0</v>
      </c>
      <c r="X16" s="32"/>
    </row>
    <row r="17" spans="1:24" s="23" customFormat="1" ht="14.15" customHeight="1" x14ac:dyDescent="0.3">
      <c r="B17" s="265" t="s">
        <v>24</v>
      </c>
      <c r="C17" s="23" t="s">
        <v>72</v>
      </c>
      <c r="D17" s="30" t="s">
        <v>1</v>
      </c>
      <c r="E17" s="296"/>
      <c r="F17" s="38"/>
      <c r="G17" s="320">
        <f>$E17</f>
        <v>0</v>
      </c>
      <c r="H17" s="38"/>
      <c r="I17" s="320">
        <f>$E17</f>
        <v>0</v>
      </c>
      <c r="J17" s="38"/>
      <c r="K17" s="320">
        <f>$E17</f>
        <v>0</v>
      </c>
      <c r="L17" s="38"/>
      <c r="M17" s="320">
        <f>$E17</f>
        <v>0</v>
      </c>
      <c r="N17" s="38"/>
      <c r="O17" s="320">
        <f>$E17</f>
        <v>0</v>
      </c>
      <c r="P17" s="38"/>
      <c r="Q17" s="320">
        <f>$E17</f>
        <v>0</v>
      </c>
      <c r="R17" s="38"/>
      <c r="S17" s="320">
        <f>$E17</f>
        <v>0</v>
      </c>
      <c r="T17" s="38"/>
      <c r="U17" s="320">
        <f>$E17</f>
        <v>0</v>
      </c>
      <c r="V17" s="38"/>
      <c r="W17" s="320">
        <f>$E17</f>
        <v>0</v>
      </c>
      <c r="X17" s="32"/>
    </row>
    <row r="18" spans="1:24" s="23" customFormat="1" ht="14.15" customHeight="1" x14ac:dyDescent="0.3">
      <c r="B18" s="105"/>
      <c r="C18" s="105"/>
      <c r="D18" s="30"/>
      <c r="E18" s="30"/>
      <c r="F18" s="30"/>
      <c r="G18" s="30"/>
      <c r="H18" s="30"/>
      <c r="I18" s="30"/>
      <c r="J18" s="30"/>
      <c r="K18" s="30"/>
      <c r="L18" s="30"/>
      <c r="M18" s="30"/>
      <c r="N18" s="30"/>
      <c r="O18" s="30"/>
      <c r="P18" s="30"/>
      <c r="Q18" s="30"/>
      <c r="R18" s="30"/>
      <c r="S18" s="30"/>
      <c r="T18" s="30"/>
      <c r="U18" s="30"/>
      <c r="V18" s="30"/>
      <c r="W18" s="30"/>
      <c r="X18" s="32"/>
    </row>
    <row r="19" spans="1:24" s="41" customFormat="1" ht="14" x14ac:dyDescent="0.3">
      <c r="A19" s="23"/>
      <c r="B19" s="266" t="s">
        <v>24</v>
      </c>
      <c r="C19" s="218" t="s">
        <v>73</v>
      </c>
      <c r="D19" s="42"/>
      <c r="E19" s="147" t="s">
        <v>0</v>
      </c>
      <c r="F19" s="148"/>
      <c r="G19" s="147" t="s">
        <v>0</v>
      </c>
      <c r="H19" s="148"/>
      <c r="I19" s="147" t="s">
        <v>0</v>
      </c>
      <c r="J19" s="148"/>
      <c r="K19" s="147" t="s">
        <v>0</v>
      </c>
      <c r="L19" s="148"/>
      <c r="M19" s="147" t="s">
        <v>0</v>
      </c>
      <c r="N19" s="148"/>
      <c r="O19" s="147" t="s">
        <v>0</v>
      </c>
      <c r="P19" s="148"/>
      <c r="Q19" s="147" t="s">
        <v>0</v>
      </c>
      <c r="R19" s="148"/>
      <c r="S19" s="147" t="s">
        <v>0</v>
      </c>
      <c r="T19" s="148"/>
      <c r="U19" s="147" t="s">
        <v>0</v>
      </c>
      <c r="V19" s="148"/>
      <c r="W19" s="147" t="s">
        <v>0</v>
      </c>
      <c r="X19" s="44"/>
    </row>
    <row r="20" spans="1:24" s="23" customFormat="1" ht="14.15" customHeight="1" x14ac:dyDescent="0.35">
      <c r="B20" s="266" t="s">
        <v>24</v>
      </c>
      <c r="C20" s="323" t="s">
        <v>74</v>
      </c>
      <c r="D20" s="30" t="s">
        <v>26</v>
      </c>
      <c r="E20" s="315"/>
      <c r="F20" s="34"/>
      <c r="G20" s="315"/>
      <c r="H20" s="34"/>
      <c r="I20" s="315"/>
      <c r="J20" s="34"/>
      <c r="K20" s="315"/>
      <c r="L20" s="34"/>
      <c r="M20" s="315"/>
      <c r="N20" s="34"/>
      <c r="O20" s="315"/>
      <c r="P20" s="34"/>
      <c r="Q20" s="315"/>
      <c r="R20" s="34"/>
      <c r="S20" s="315"/>
      <c r="T20" s="34"/>
      <c r="U20" s="315"/>
      <c r="V20" s="34"/>
      <c r="W20" s="315"/>
      <c r="X20" s="32"/>
    </row>
    <row r="21" spans="1:24" s="23" customFormat="1" ht="14.15" customHeight="1" x14ac:dyDescent="0.3">
      <c r="B21" s="266" t="s">
        <v>24</v>
      </c>
      <c r="C21" s="298" t="s">
        <v>75</v>
      </c>
      <c r="D21" s="30" t="s">
        <v>148</v>
      </c>
      <c r="E21" s="316"/>
      <c r="F21" s="38"/>
      <c r="G21" s="316"/>
      <c r="H21" s="38"/>
      <c r="I21" s="316"/>
      <c r="J21" s="38"/>
      <c r="K21" s="316"/>
      <c r="L21" s="38"/>
      <c r="M21" s="316"/>
      <c r="N21" s="38"/>
      <c r="O21" s="316"/>
      <c r="P21" s="38"/>
      <c r="Q21" s="316"/>
      <c r="R21" s="38"/>
      <c r="S21" s="316"/>
      <c r="T21" s="38"/>
      <c r="U21" s="316"/>
      <c r="V21" s="38"/>
      <c r="W21" s="316"/>
      <c r="X21" s="32"/>
    </row>
    <row r="22" spans="1:24" s="23" customFormat="1" ht="14.15" customHeight="1" x14ac:dyDescent="0.35">
      <c r="B22" s="219"/>
      <c r="C22" s="105"/>
      <c r="D22" s="30"/>
      <c r="E22" s="30"/>
      <c r="F22" s="30"/>
      <c r="G22" s="30"/>
      <c r="H22" s="34"/>
      <c r="I22" s="30"/>
      <c r="J22" s="34"/>
      <c r="K22" s="30"/>
      <c r="L22" s="34"/>
      <c r="M22" s="30"/>
      <c r="N22" s="34"/>
      <c r="O22" s="30"/>
      <c r="P22" s="34"/>
      <c r="Q22" s="30"/>
      <c r="R22" s="34"/>
      <c r="S22" s="30"/>
      <c r="T22" s="34"/>
      <c r="U22" s="30"/>
      <c r="V22" s="34"/>
      <c r="W22" s="30"/>
      <c r="X22" s="32"/>
    </row>
    <row r="23" spans="1:24" s="41" customFormat="1" ht="14" outlineLevel="1" x14ac:dyDescent="0.25">
      <c r="A23" s="23"/>
      <c r="B23" s="222"/>
      <c r="C23" s="202" t="s">
        <v>76</v>
      </c>
      <c r="D23" s="42"/>
      <c r="E23" s="43"/>
      <c r="F23" s="43"/>
      <c r="G23" s="43"/>
      <c r="H23" s="43"/>
      <c r="I23" s="43"/>
      <c r="J23" s="43"/>
      <c r="K23" s="43"/>
      <c r="L23" s="43"/>
      <c r="M23" s="43"/>
      <c r="N23" s="43"/>
      <c r="O23" s="43"/>
      <c r="P23" s="43"/>
      <c r="Q23" s="43"/>
      <c r="R23" s="43"/>
      <c r="S23" s="43"/>
      <c r="T23" s="43"/>
      <c r="U23" s="43"/>
      <c r="V23" s="43"/>
      <c r="W23" s="43"/>
      <c r="X23" s="44"/>
    </row>
    <row r="24" spans="1:24" s="41" customFormat="1" ht="14" outlineLevel="1" x14ac:dyDescent="0.3">
      <c r="A24" s="23"/>
      <c r="B24" s="265" t="s">
        <v>24</v>
      </c>
      <c r="C24" s="218" t="s">
        <v>77</v>
      </c>
      <c r="D24" s="42"/>
      <c r="E24" s="147" t="s">
        <v>0</v>
      </c>
      <c r="F24" s="148"/>
      <c r="G24" s="147" t="s">
        <v>0</v>
      </c>
      <c r="H24" s="148"/>
      <c r="I24" s="147" t="s">
        <v>0</v>
      </c>
      <c r="J24" s="148"/>
      <c r="K24" s="147" t="s">
        <v>0</v>
      </c>
      <c r="L24" s="148"/>
      <c r="M24" s="147" t="s">
        <v>0</v>
      </c>
      <c r="N24" s="148"/>
      <c r="O24" s="147" t="s">
        <v>0</v>
      </c>
      <c r="P24" s="148"/>
      <c r="Q24" s="147" t="s">
        <v>0</v>
      </c>
      <c r="R24" s="148"/>
      <c r="S24" s="147" t="s">
        <v>0</v>
      </c>
      <c r="T24" s="148"/>
      <c r="U24" s="147" t="s">
        <v>0</v>
      </c>
      <c r="V24" s="148"/>
      <c r="W24" s="147" t="s">
        <v>0</v>
      </c>
      <c r="X24" s="44"/>
    </row>
    <row r="25" spans="1:24" s="23" customFormat="1" ht="14" outlineLevel="1" x14ac:dyDescent="0.3">
      <c r="B25" s="265" t="s">
        <v>24</v>
      </c>
      <c r="C25" s="203" t="s">
        <v>78</v>
      </c>
      <c r="D25" s="30"/>
      <c r="E25" s="146"/>
      <c r="F25" s="31"/>
      <c r="G25" s="146"/>
      <c r="H25" s="31"/>
      <c r="I25" s="146"/>
      <c r="J25" s="31"/>
      <c r="K25" s="146"/>
      <c r="L25" s="31"/>
      <c r="M25" s="146"/>
      <c r="N25" s="31"/>
      <c r="O25" s="146"/>
      <c r="P25" s="31"/>
      <c r="Q25" s="146"/>
      <c r="R25" s="31"/>
      <c r="S25" s="146"/>
      <c r="T25" s="31"/>
      <c r="U25" s="146"/>
      <c r="V25" s="31"/>
      <c r="W25" s="146"/>
      <c r="X25" s="40"/>
    </row>
    <row r="26" spans="1:24" s="23" customFormat="1" ht="14.15" customHeight="1" outlineLevel="1" x14ac:dyDescent="0.3">
      <c r="B26" s="223"/>
      <c r="C26" s="204" t="s">
        <v>79</v>
      </c>
      <c r="D26" s="152" t="str">
        <f>$E$11&amp;"/luminaire"</f>
        <v>/luminaire</v>
      </c>
      <c r="E26" s="36"/>
      <c r="F26" s="38"/>
      <c r="G26" s="36"/>
      <c r="H26" s="38"/>
      <c r="I26" s="36"/>
      <c r="J26" s="38"/>
      <c r="K26" s="36"/>
      <c r="L26" s="38"/>
      <c r="M26" s="36"/>
      <c r="N26" s="38"/>
      <c r="O26" s="36"/>
      <c r="P26" s="38"/>
      <c r="Q26" s="36"/>
      <c r="R26" s="38"/>
      <c r="S26" s="36"/>
      <c r="T26" s="38"/>
      <c r="U26" s="36"/>
      <c r="V26" s="38"/>
      <c r="W26" s="36"/>
      <c r="X26" s="40"/>
    </row>
    <row r="27" spans="1:24" s="23" customFormat="1" ht="14" outlineLevel="1" x14ac:dyDescent="0.3">
      <c r="B27" s="223"/>
      <c r="C27" s="204" t="s">
        <v>80</v>
      </c>
      <c r="D27" s="152" t="str">
        <f>$E$11&amp;"/apparecchio di illuminazione"</f>
        <v>/apparecchio di illuminazione</v>
      </c>
      <c r="E27" s="36"/>
      <c r="F27" s="38"/>
      <c r="G27" s="36"/>
      <c r="H27" s="38"/>
      <c r="I27" s="36"/>
      <c r="J27" s="38"/>
      <c r="K27" s="36"/>
      <c r="L27" s="38"/>
      <c r="M27" s="36"/>
      <c r="N27" s="38"/>
      <c r="O27" s="36"/>
      <c r="P27" s="38"/>
      <c r="Q27" s="36"/>
      <c r="R27" s="38"/>
      <c r="S27" s="36"/>
      <c r="T27" s="38"/>
      <c r="U27" s="36"/>
      <c r="V27" s="38"/>
      <c r="W27" s="36"/>
      <c r="X27" s="40"/>
    </row>
    <row r="28" spans="1:24" s="23" customFormat="1" ht="14" outlineLevel="1" x14ac:dyDescent="0.3">
      <c r="B28" s="223"/>
      <c r="C28" s="204" t="s">
        <v>81</v>
      </c>
      <c r="D28" s="152" t="str">
        <f>$E$11&amp;"/apparecchio di illuminazione"</f>
        <v>/apparecchio di illuminazione</v>
      </c>
      <c r="E28" s="36"/>
      <c r="F28" s="38"/>
      <c r="G28" s="36"/>
      <c r="H28" s="38"/>
      <c r="I28" s="36"/>
      <c r="J28" s="38"/>
      <c r="K28" s="36"/>
      <c r="L28" s="38"/>
      <c r="M28" s="36"/>
      <c r="N28" s="38"/>
      <c r="O28" s="36"/>
      <c r="P28" s="38"/>
      <c r="Q28" s="36"/>
      <c r="R28" s="38"/>
      <c r="S28" s="36"/>
      <c r="T28" s="38"/>
      <c r="U28" s="36"/>
      <c r="V28" s="38"/>
      <c r="W28" s="36"/>
      <c r="X28" s="40"/>
    </row>
    <row r="29" spans="1:24" s="23" customFormat="1" ht="14" outlineLevel="1" x14ac:dyDescent="0.3">
      <c r="B29" s="223"/>
      <c r="C29" s="204" t="s">
        <v>82</v>
      </c>
      <c r="D29" s="317" t="str">
        <f>$E$11&amp;"/anno.apparecchio di illuminazione"</f>
        <v>/anno.apparecchio di illuminazione</v>
      </c>
      <c r="E29" s="36"/>
      <c r="F29" s="38"/>
      <c r="G29" s="36"/>
      <c r="H29" s="38"/>
      <c r="I29" s="36"/>
      <c r="J29" s="38"/>
      <c r="K29" s="36"/>
      <c r="L29" s="38"/>
      <c r="M29" s="36"/>
      <c r="N29" s="38"/>
      <c r="O29" s="36"/>
      <c r="P29" s="38"/>
      <c r="Q29" s="36"/>
      <c r="R29" s="38"/>
      <c r="S29" s="36"/>
      <c r="T29" s="38"/>
      <c r="U29" s="36"/>
      <c r="V29" s="38"/>
      <c r="W29" s="36"/>
      <c r="X29" s="40"/>
    </row>
    <row r="30" spans="1:24" s="23" customFormat="1" ht="14" x14ac:dyDescent="0.3">
      <c r="B30" s="219"/>
      <c r="C30" s="105"/>
      <c r="D30" s="152"/>
      <c r="E30" s="38"/>
      <c r="F30" s="38"/>
      <c r="G30" s="38"/>
      <c r="H30" s="38"/>
      <c r="I30" s="38"/>
      <c r="J30" s="38"/>
      <c r="K30" s="38"/>
      <c r="L30" s="38"/>
      <c r="M30" s="38"/>
      <c r="N30" s="38"/>
      <c r="O30" s="38"/>
      <c r="P30" s="38"/>
      <c r="Q30" s="38"/>
      <c r="R30" s="38"/>
      <c r="S30" s="38"/>
      <c r="T30" s="38"/>
      <c r="U30" s="38"/>
      <c r="V30" s="38"/>
      <c r="W30" s="38"/>
      <c r="X30" s="32"/>
    </row>
    <row r="31" spans="1:24" s="23" customFormat="1" ht="14" outlineLevel="1" x14ac:dyDescent="0.3">
      <c r="B31" s="220"/>
      <c r="C31" s="201" t="s">
        <v>83</v>
      </c>
      <c r="D31" s="30"/>
      <c r="E31" s="38"/>
      <c r="F31" s="38"/>
      <c r="G31" s="38"/>
      <c r="H31" s="38"/>
      <c r="I31" s="38"/>
      <c r="J31" s="38"/>
      <c r="K31" s="38"/>
      <c r="L31" s="38"/>
      <c r="M31" s="38"/>
      <c r="N31" s="38"/>
      <c r="O31" s="38"/>
      <c r="P31" s="38"/>
      <c r="Q31" s="38"/>
      <c r="R31" s="38"/>
      <c r="S31" s="38"/>
      <c r="T31" s="38"/>
      <c r="U31" s="38"/>
      <c r="V31" s="38"/>
      <c r="W31" s="38"/>
      <c r="X31" s="32"/>
    </row>
    <row r="32" spans="1:24" s="23" customFormat="1" ht="14" outlineLevel="1" x14ac:dyDescent="0.3">
      <c r="B32" s="265" t="s">
        <v>24</v>
      </c>
      <c r="C32" s="297" t="s">
        <v>84</v>
      </c>
      <c r="D32" s="152" t="str">
        <f>$E$11&amp;"/stanza o zona"</f>
        <v>/stanza o zona</v>
      </c>
      <c r="E32" s="36"/>
      <c r="F32" s="38"/>
      <c r="G32" s="36"/>
      <c r="H32" s="38"/>
      <c r="I32" s="36"/>
      <c r="J32" s="38"/>
      <c r="K32" s="36"/>
      <c r="L32" s="38"/>
      <c r="M32" s="36"/>
      <c r="N32" s="38"/>
      <c r="O32" s="36"/>
      <c r="P32" s="38"/>
      <c r="Q32" s="36"/>
      <c r="R32" s="38"/>
      <c r="S32" s="36"/>
      <c r="T32" s="38"/>
      <c r="U32" s="36"/>
      <c r="V32" s="38"/>
      <c r="W32" s="36"/>
      <c r="X32" s="40"/>
    </row>
    <row r="33" spans="1:25" s="23" customFormat="1" ht="14" outlineLevel="1" x14ac:dyDescent="0.3">
      <c r="B33" s="265" t="s">
        <v>24</v>
      </c>
      <c r="C33" s="297" t="s">
        <v>85</v>
      </c>
      <c r="D33" s="152" t="str">
        <f>$E$11&amp;"/anno.stanza/zona"</f>
        <v>/anno.stanza/zona</v>
      </c>
      <c r="E33" s="36"/>
      <c r="F33" s="38"/>
      <c r="G33" s="36"/>
      <c r="H33" s="38"/>
      <c r="I33" s="36"/>
      <c r="J33" s="38"/>
      <c r="K33" s="36"/>
      <c r="L33" s="38"/>
      <c r="M33" s="36"/>
      <c r="N33" s="38"/>
      <c r="O33" s="36"/>
      <c r="P33" s="38"/>
      <c r="Q33" s="36"/>
      <c r="R33" s="38"/>
      <c r="S33" s="36"/>
      <c r="T33" s="38"/>
      <c r="U33" s="36"/>
      <c r="V33" s="38"/>
      <c r="W33" s="36"/>
      <c r="X33" s="32"/>
    </row>
    <row r="34" spans="1:25" s="23" customFormat="1" ht="14" outlineLevel="1" x14ac:dyDescent="0.3">
      <c r="B34" s="265" t="s">
        <v>24</v>
      </c>
      <c r="C34" s="297" t="s">
        <v>86</v>
      </c>
      <c r="D34" s="152" t="str">
        <f>$E$11&amp;"/anno.stanza/zona"</f>
        <v>/anno.stanza/zona</v>
      </c>
      <c r="E34" s="36"/>
      <c r="F34" s="38"/>
      <c r="G34" s="36"/>
      <c r="H34" s="38"/>
      <c r="I34" s="36"/>
      <c r="J34" s="38"/>
      <c r="K34" s="36"/>
      <c r="L34" s="38"/>
      <c r="M34" s="36"/>
      <c r="N34" s="38"/>
      <c r="O34" s="36"/>
      <c r="P34" s="38"/>
      <c r="Q34" s="36"/>
      <c r="R34" s="38"/>
      <c r="S34" s="36"/>
      <c r="T34" s="38"/>
      <c r="U34" s="36"/>
      <c r="V34" s="38"/>
      <c r="W34" s="36"/>
      <c r="X34" s="32"/>
    </row>
    <row r="35" spans="1:25" s="23" customFormat="1" ht="14" outlineLevel="1" x14ac:dyDescent="0.3">
      <c r="B35" s="265" t="s">
        <v>24</v>
      </c>
      <c r="C35" s="297" t="s">
        <v>87</v>
      </c>
      <c r="D35" s="152" t="str">
        <f>$E$11&amp;"/anno.stanza/zona"</f>
        <v>/anno.stanza/zona</v>
      </c>
      <c r="E35" s="36"/>
      <c r="F35" s="38"/>
      <c r="G35" s="36"/>
      <c r="H35" s="38"/>
      <c r="I35" s="36"/>
      <c r="J35" s="38"/>
      <c r="K35" s="36"/>
      <c r="L35" s="38"/>
      <c r="M35" s="36"/>
      <c r="N35" s="38"/>
      <c r="O35" s="36"/>
      <c r="P35" s="38"/>
      <c r="Q35" s="36"/>
      <c r="R35" s="38"/>
      <c r="S35" s="36"/>
      <c r="T35" s="38"/>
      <c r="U35" s="36"/>
      <c r="V35" s="38"/>
      <c r="W35" s="36"/>
      <c r="X35" s="40"/>
    </row>
    <row r="36" spans="1:25" s="23" customFormat="1" ht="14" x14ac:dyDescent="0.3">
      <c r="B36" s="221"/>
      <c r="C36" s="299"/>
      <c r="D36" s="30"/>
      <c r="E36" s="31"/>
      <c r="F36" s="31"/>
      <c r="G36" s="31"/>
      <c r="H36" s="31"/>
      <c r="I36" s="31"/>
      <c r="J36" s="31"/>
      <c r="K36" s="31"/>
      <c r="L36" s="31"/>
      <c r="M36" s="31"/>
      <c r="N36" s="31"/>
      <c r="O36" s="31"/>
      <c r="P36" s="31"/>
      <c r="Q36" s="31"/>
      <c r="R36" s="31"/>
      <c r="S36" s="31"/>
      <c r="T36" s="31"/>
      <c r="U36" s="31"/>
      <c r="V36" s="31"/>
      <c r="W36" s="31"/>
      <c r="X36" s="40"/>
    </row>
    <row r="37" spans="1:25" s="23" customFormat="1" ht="20.149999999999999" customHeight="1" outlineLevel="1" x14ac:dyDescent="0.3">
      <c r="B37" s="220"/>
      <c r="C37" s="330" t="s">
        <v>88</v>
      </c>
      <c r="D37" s="30"/>
      <c r="E37" s="38"/>
      <c r="F37" s="38"/>
      <c r="G37" s="38"/>
      <c r="H37" s="38"/>
      <c r="I37" s="38"/>
      <c r="J37" s="38"/>
      <c r="K37" s="38"/>
      <c r="L37" s="38"/>
      <c r="M37" s="38"/>
      <c r="N37" s="38"/>
      <c r="O37" s="38"/>
      <c r="P37" s="38"/>
      <c r="Q37" s="38"/>
      <c r="R37" s="38"/>
      <c r="S37" s="38"/>
      <c r="T37" s="38"/>
      <c r="U37" s="38"/>
      <c r="V37" s="38"/>
      <c r="W37" s="38"/>
      <c r="X37" s="32"/>
    </row>
    <row r="38" spans="1:25" s="23" customFormat="1" ht="14.15" customHeight="1" outlineLevel="1" x14ac:dyDescent="0.35">
      <c r="B38" s="219"/>
      <c r="C38" s="331" t="s">
        <v>89</v>
      </c>
      <c r="D38" s="45" t="s">
        <v>2</v>
      </c>
      <c r="E38" s="150">
        <f>LOOKUP($E$10,Dati_di_Riferimento!B5:B33,Dati_di_Riferimento!F5:F33)</f>
        <v>0</v>
      </c>
      <c r="F38" s="151"/>
      <c r="G38" s="150">
        <f>IF($E38="","",$E38)</f>
        <v>0</v>
      </c>
      <c r="H38" s="151"/>
      <c r="I38" s="150">
        <f>IF($E38="","",$E38)</f>
        <v>0</v>
      </c>
      <c r="J38" s="151"/>
      <c r="K38" s="150">
        <f>IF($E38="","",$E38)</f>
        <v>0</v>
      </c>
      <c r="L38" s="151"/>
      <c r="M38" s="150">
        <f>IF($E38="","",$E38)</f>
        <v>0</v>
      </c>
      <c r="N38" s="151"/>
      <c r="O38" s="150">
        <f>IF($E38="","",$E38)</f>
        <v>0</v>
      </c>
      <c r="P38" s="151"/>
      <c r="Q38" s="150">
        <f>IF($E38="","",$E38)</f>
        <v>0</v>
      </c>
      <c r="R38" s="151"/>
      <c r="S38" s="150">
        <f>IF($E38="","",$E38)</f>
        <v>0</v>
      </c>
      <c r="T38" s="151"/>
      <c r="U38" s="150">
        <f>IF($E38="","",$E38)</f>
        <v>0</v>
      </c>
      <c r="V38" s="151"/>
      <c r="W38" s="150">
        <f>IF($E38="","",$E38)</f>
        <v>0</v>
      </c>
      <c r="X38" s="32"/>
    </row>
    <row r="39" spans="1:25" s="23" customFormat="1" ht="14.15" customHeight="1" outlineLevel="1" x14ac:dyDescent="0.35">
      <c r="B39" s="219"/>
      <c r="C39" s="332" t="s">
        <v>90</v>
      </c>
      <c r="D39" s="45"/>
      <c r="E39" s="38"/>
      <c r="F39" s="37"/>
      <c r="G39" s="38"/>
      <c r="H39" s="37"/>
      <c r="I39" s="38"/>
      <c r="J39" s="37"/>
      <c r="K39" s="38"/>
      <c r="L39" s="37"/>
      <c r="M39" s="38"/>
      <c r="N39" s="37"/>
      <c r="O39" s="38"/>
      <c r="P39" s="37"/>
      <c r="Q39" s="38"/>
      <c r="R39" s="37"/>
      <c r="S39" s="38"/>
      <c r="T39" s="37"/>
      <c r="U39" s="38"/>
      <c r="V39" s="37"/>
      <c r="W39" s="38"/>
      <c r="X39" s="32"/>
    </row>
    <row r="40" spans="1:25" s="23" customFormat="1" ht="14.15" customHeight="1" outlineLevel="1" x14ac:dyDescent="0.35">
      <c r="B40" s="265" t="s">
        <v>24</v>
      </c>
      <c r="C40" s="331" t="s">
        <v>91</v>
      </c>
      <c r="D40" s="259" t="s">
        <v>25</v>
      </c>
      <c r="E40" s="314"/>
      <c r="F40" s="37"/>
      <c r="G40" s="318" t="str">
        <f>IF($E40="","",$E40)</f>
        <v/>
      </c>
      <c r="H40" s="37"/>
      <c r="I40" s="318" t="str">
        <f>IF($E40="","",$E40)</f>
        <v/>
      </c>
      <c r="J40" s="37"/>
      <c r="K40" s="318" t="str">
        <f>IF($E40="","",$E40)</f>
        <v/>
      </c>
      <c r="L40" s="37"/>
      <c r="M40" s="318" t="str">
        <f>IF($E40="","",$E40)</f>
        <v/>
      </c>
      <c r="N40" s="37"/>
      <c r="O40" s="318" t="str">
        <f>IF($E40="","",$E40)</f>
        <v/>
      </c>
      <c r="P40" s="37"/>
      <c r="Q40" s="318" t="str">
        <f>IF($E40="","",$E40)</f>
        <v/>
      </c>
      <c r="R40" s="37"/>
      <c r="S40" s="318" t="str">
        <f>IF($E40="","",$E40)</f>
        <v/>
      </c>
      <c r="T40" s="37"/>
      <c r="U40" s="318" t="str">
        <f>IF($E40="","",$E40)</f>
        <v/>
      </c>
      <c r="V40" s="37"/>
      <c r="W40" s="318" t="str">
        <f>IF($E40="","",$E40)</f>
        <v/>
      </c>
      <c r="X40" s="32"/>
    </row>
    <row r="41" spans="1:25" s="23" customFormat="1" ht="14.15" customHeight="1" outlineLevel="1" x14ac:dyDescent="0.35">
      <c r="B41" s="265" t="s">
        <v>24</v>
      </c>
      <c r="C41" s="331" t="s">
        <v>92</v>
      </c>
      <c r="D41" s="30" t="str">
        <f>$E$11&amp;"/T CO2eq"</f>
        <v>/T CO2eq</v>
      </c>
      <c r="E41" s="36"/>
      <c r="F41" s="37"/>
      <c r="G41" s="174">
        <f>$E41</f>
        <v>0</v>
      </c>
      <c r="H41" s="37"/>
      <c r="I41" s="174">
        <f>$E41</f>
        <v>0</v>
      </c>
      <c r="J41" s="37"/>
      <c r="K41" s="174">
        <f>$E41</f>
        <v>0</v>
      </c>
      <c r="L41" s="37"/>
      <c r="M41" s="174">
        <f>$E41</f>
        <v>0</v>
      </c>
      <c r="N41" s="37"/>
      <c r="O41" s="174">
        <f>$E41</f>
        <v>0</v>
      </c>
      <c r="P41" s="37"/>
      <c r="Q41" s="174">
        <f>$E41</f>
        <v>0</v>
      </c>
      <c r="R41" s="37"/>
      <c r="S41" s="174">
        <f>$E41</f>
        <v>0</v>
      </c>
      <c r="T41" s="37"/>
      <c r="U41" s="174">
        <f>$E41</f>
        <v>0</v>
      </c>
      <c r="V41" s="37"/>
      <c r="W41" s="174">
        <f>$E41</f>
        <v>0</v>
      </c>
      <c r="X41" s="32"/>
    </row>
    <row r="42" spans="1:25" s="23" customFormat="1" ht="14" x14ac:dyDescent="0.3">
      <c r="B42" s="224"/>
      <c r="C42" s="302"/>
      <c r="D42" s="46"/>
      <c r="E42" s="47"/>
      <c r="F42" s="47"/>
      <c r="G42" s="47"/>
      <c r="H42" s="47"/>
      <c r="I42" s="47"/>
      <c r="J42" s="47"/>
      <c r="K42" s="47"/>
      <c r="L42" s="47"/>
      <c r="M42" s="47"/>
      <c r="N42" s="47"/>
      <c r="O42" s="47"/>
      <c r="P42" s="47"/>
      <c r="Q42" s="47"/>
      <c r="R42" s="47"/>
      <c r="S42" s="47"/>
      <c r="T42" s="47"/>
      <c r="U42" s="47"/>
      <c r="V42" s="47"/>
      <c r="W42" s="47"/>
      <c r="X42" s="48"/>
    </row>
    <row r="43" spans="1:25" x14ac:dyDescent="0.3">
      <c r="A43" s="49"/>
      <c r="B43" s="225"/>
    </row>
    <row r="44" spans="1:25" s="23" customFormat="1" ht="23.15" customHeight="1" x14ac:dyDescent="0.3">
      <c r="B44" s="50" t="s">
        <v>93</v>
      </c>
      <c r="C44" s="50"/>
      <c r="D44" s="51"/>
      <c r="E44" s="52"/>
      <c r="F44" s="52"/>
      <c r="G44" s="52"/>
      <c r="H44" s="52"/>
      <c r="I44" s="52"/>
      <c r="J44" s="52"/>
      <c r="K44" s="52"/>
      <c r="L44" s="52"/>
      <c r="M44" s="52"/>
      <c r="N44" s="52"/>
      <c r="O44" s="52"/>
      <c r="P44" s="52"/>
      <c r="Q44" s="52"/>
      <c r="R44" s="52"/>
      <c r="S44" s="52"/>
      <c r="T44" s="52"/>
      <c r="U44" s="52"/>
      <c r="V44" s="52"/>
      <c r="W44" s="52"/>
      <c r="X44" s="53"/>
      <c r="Y44" s="54"/>
    </row>
    <row r="45" spans="1:25" s="23" customFormat="1" ht="22" customHeight="1" outlineLevel="1" x14ac:dyDescent="0.3">
      <c r="B45" s="235" t="s">
        <v>24</v>
      </c>
      <c r="C45" s="205" t="s">
        <v>94</v>
      </c>
      <c r="D45" s="30"/>
      <c r="E45" s="31"/>
      <c r="F45" s="31"/>
      <c r="G45" s="31"/>
      <c r="H45" s="31"/>
      <c r="I45" s="31"/>
      <c r="J45" s="31"/>
      <c r="K45" s="31"/>
      <c r="L45" s="31"/>
      <c r="M45" s="31"/>
      <c r="N45" s="31"/>
      <c r="O45" s="31"/>
      <c r="P45" s="31"/>
      <c r="Q45" s="31"/>
      <c r="R45" s="31"/>
      <c r="S45" s="31"/>
      <c r="T45" s="31"/>
      <c r="U45" s="31"/>
      <c r="V45" s="31"/>
      <c r="W45" s="31"/>
      <c r="X45" s="56"/>
    </row>
    <row r="46" spans="1:25" s="23" customFormat="1" ht="17.149999999999999" customHeight="1" outlineLevel="1" x14ac:dyDescent="0.3">
      <c r="B46" s="226"/>
      <c r="C46" s="201" t="s">
        <v>95</v>
      </c>
      <c r="D46" s="30"/>
      <c r="E46" s="31"/>
      <c r="F46" s="31"/>
      <c r="G46" s="31"/>
      <c r="H46" s="31"/>
      <c r="I46" s="31"/>
      <c r="J46" s="31"/>
      <c r="K46" s="31"/>
      <c r="L46" s="31"/>
      <c r="M46" s="31"/>
      <c r="N46" s="31"/>
      <c r="O46" s="31"/>
      <c r="P46" s="31"/>
      <c r="Q46" s="31"/>
      <c r="R46" s="31"/>
      <c r="S46" s="31"/>
      <c r="T46" s="31"/>
      <c r="U46" s="31"/>
      <c r="V46" s="31"/>
      <c r="W46" s="31"/>
      <c r="X46" s="56"/>
    </row>
    <row r="47" spans="1:25" s="41" customFormat="1" ht="14.15" customHeight="1" outlineLevel="1" x14ac:dyDescent="0.3">
      <c r="A47" s="23"/>
      <c r="B47" s="244"/>
      <c r="C47" s="303" t="s">
        <v>96</v>
      </c>
      <c r="D47" s="42"/>
      <c r="E47" s="245">
        <f>'Foglio_ Risposta Offerente'!E12</f>
        <v>0</v>
      </c>
      <c r="F47" s="246"/>
      <c r="G47" s="245" t="str">
        <f>'Foglio_ Risposta Offerente'!G12</f>
        <v/>
      </c>
      <c r="H47" s="246"/>
      <c r="I47" s="245" t="str">
        <f>'Foglio_ Risposta Offerente'!I12</f>
        <v/>
      </c>
      <c r="J47" s="246"/>
      <c r="K47" s="245" t="str">
        <f>'Foglio_ Risposta Offerente'!K12</f>
        <v/>
      </c>
      <c r="L47" s="246"/>
      <c r="M47" s="245" t="str">
        <f>'Foglio_ Risposta Offerente'!M12</f>
        <v/>
      </c>
      <c r="N47" s="246"/>
      <c r="O47" s="245" t="str">
        <f>'Foglio_ Risposta Offerente'!O12</f>
        <v/>
      </c>
      <c r="P47" s="246"/>
      <c r="Q47" s="245" t="str">
        <f>'Foglio_ Risposta Offerente'!Q12</f>
        <v/>
      </c>
      <c r="R47" s="246"/>
      <c r="S47" s="245" t="str">
        <f>'Foglio_ Risposta Offerente'!S12</f>
        <v/>
      </c>
      <c r="T47" s="246"/>
      <c r="U47" s="245" t="str">
        <f>'Foglio_ Risposta Offerente'!U12</f>
        <v/>
      </c>
      <c r="V47" s="246"/>
      <c r="W47" s="245" t="str">
        <f>'Foglio_ Risposta Offerente'!W12</f>
        <v/>
      </c>
      <c r="X47" s="247"/>
    </row>
    <row r="48" spans="1:25" s="23" customFormat="1" ht="14" outlineLevel="1" x14ac:dyDescent="0.3">
      <c r="B48" s="227"/>
      <c r="C48" s="297"/>
      <c r="D48" s="30"/>
      <c r="E48" s="38"/>
      <c r="F48" s="38"/>
      <c r="G48" s="38"/>
      <c r="H48" s="38"/>
      <c r="I48" s="38"/>
      <c r="J48" s="38"/>
      <c r="K48" s="38"/>
      <c r="L48" s="38"/>
      <c r="M48" s="38"/>
      <c r="N48" s="38"/>
      <c r="O48" s="38"/>
      <c r="P48" s="38"/>
      <c r="Q48" s="38"/>
      <c r="R48" s="38"/>
      <c r="S48" s="38"/>
      <c r="T48" s="38"/>
      <c r="U48" s="38"/>
      <c r="V48" s="38"/>
      <c r="W48" s="38"/>
      <c r="X48" s="56"/>
    </row>
    <row r="49" spans="1:24" s="58" customFormat="1" ht="17.149999999999999" customHeight="1" outlineLevel="1" x14ac:dyDescent="0.3">
      <c r="A49" s="23"/>
      <c r="B49" s="226"/>
      <c r="C49" s="300" t="s">
        <v>97</v>
      </c>
      <c r="D49" s="30"/>
      <c r="E49" s="38"/>
      <c r="F49" s="38"/>
      <c r="G49" s="38"/>
      <c r="H49" s="38"/>
      <c r="I49" s="38"/>
      <c r="J49" s="38"/>
      <c r="K49" s="38"/>
      <c r="L49" s="38"/>
      <c r="M49" s="38"/>
      <c r="N49" s="38"/>
      <c r="O49" s="38"/>
      <c r="P49" s="38"/>
      <c r="Q49" s="38"/>
      <c r="R49" s="38"/>
      <c r="S49" s="38"/>
      <c r="T49" s="38"/>
      <c r="U49" s="38"/>
      <c r="V49" s="38"/>
      <c r="W49" s="38"/>
      <c r="X49" s="56"/>
    </row>
    <row r="50" spans="1:24" s="23" customFormat="1" ht="14" outlineLevel="1" x14ac:dyDescent="0.3">
      <c r="B50" s="227"/>
      <c r="C50" s="297" t="s">
        <v>98</v>
      </c>
      <c r="D50" s="30" t="s">
        <v>146</v>
      </c>
      <c r="E50" s="174">
        <f>'Foglio_ Risposta Offerente'!E20</f>
        <v>0</v>
      </c>
      <c r="F50" s="38"/>
      <c r="G50" s="174">
        <f>'Foglio_ Risposta Offerente'!G20</f>
        <v>0</v>
      </c>
      <c r="H50" s="38"/>
      <c r="I50" s="174">
        <f>'Foglio_ Risposta Offerente'!I20</f>
        <v>0</v>
      </c>
      <c r="J50" s="38"/>
      <c r="K50" s="174">
        <f>'Foglio_ Risposta Offerente'!K20</f>
        <v>0</v>
      </c>
      <c r="L50" s="38"/>
      <c r="M50" s="174">
        <f>'Foglio_ Risposta Offerente'!M20</f>
        <v>0</v>
      </c>
      <c r="N50" s="38"/>
      <c r="O50" s="174">
        <f>'Foglio_ Risposta Offerente'!O20</f>
        <v>0</v>
      </c>
      <c r="P50" s="38"/>
      <c r="Q50" s="174">
        <f>'Foglio_ Risposta Offerente'!Q20</f>
        <v>0</v>
      </c>
      <c r="R50" s="38"/>
      <c r="S50" s="174">
        <f>'Foglio_ Risposta Offerente'!S20</f>
        <v>0</v>
      </c>
      <c r="T50" s="38"/>
      <c r="U50" s="174">
        <f>'Foglio_ Risposta Offerente'!U20</f>
        <v>0</v>
      </c>
      <c r="V50" s="38"/>
      <c r="W50" s="174">
        <f>'Foglio_ Risposta Offerente'!W20</f>
        <v>0</v>
      </c>
      <c r="X50" s="56"/>
    </row>
    <row r="51" spans="1:24" s="23" customFormat="1" ht="14" outlineLevel="1" x14ac:dyDescent="0.3">
      <c r="B51" s="227"/>
      <c r="C51" s="297" t="s">
        <v>99</v>
      </c>
      <c r="D51" s="30" t="str">
        <f>$E$11&amp;"/apparecchio di illuminazione"</f>
        <v>/apparecchio di illuminazione</v>
      </c>
      <c r="E51" s="174">
        <f>'Foglio_ Risposta Offerente'!E21</f>
        <v>0</v>
      </c>
      <c r="F51" s="38"/>
      <c r="G51" s="174">
        <f>'Foglio_ Risposta Offerente'!G21</f>
        <v>0</v>
      </c>
      <c r="H51" s="38"/>
      <c r="I51" s="174">
        <f>'Foglio_ Risposta Offerente'!I21</f>
        <v>0</v>
      </c>
      <c r="J51" s="38"/>
      <c r="K51" s="174">
        <f>'Foglio_ Risposta Offerente'!K21</f>
        <v>0</v>
      </c>
      <c r="L51" s="38"/>
      <c r="M51" s="174">
        <f>'Foglio_ Risposta Offerente'!M21</f>
        <v>0</v>
      </c>
      <c r="N51" s="38"/>
      <c r="O51" s="174">
        <f>'Foglio_ Risposta Offerente'!O21</f>
        <v>0</v>
      </c>
      <c r="P51" s="38"/>
      <c r="Q51" s="174">
        <f>'Foglio_ Risposta Offerente'!Q21</f>
        <v>0</v>
      </c>
      <c r="R51" s="38"/>
      <c r="S51" s="174">
        <f>'Foglio_ Risposta Offerente'!S21</f>
        <v>0</v>
      </c>
      <c r="T51" s="38"/>
      <c r="U51" s="174">
        <f>'Foglio_ Risposta Offerente'!U21</f>
        <v>0</v>
      </c>
      <c r="V51" s="38"/>
      <c r="W51" s="174">
        <f>'Foglio_ Risposta Offerente'!W21</f>
        <v>0</v>
      </c>
      <c r="X51" s="56"/>
    </row>
    <row r="52" spans="1:24" s="23" customFormat="1" ht="14" outlineLevel="1" x14ac:dyDescent="0.3">
      <c r="B52" s="227"/>
      <c r="C52" s="297" t="s">
        <v>100</v>
      </c>
      <c r="D52" s="30" t="str">
        <f>$E$11&amp;"/apparecchio di illuminazione"</f>
        <v>/apparecchio di illuminazione</v>
      </c>
      <c r="E52" s="174">
        <f>'Foglio_ Risposta Offerente'!E22</f>
        <v>0</v>
      </c>
      <c r="F52" s="38"/>
      <c r="G52" s="174">
        <f>'Foglio_ Risposta Offerente'!G22</f>
        <v>0</v>
      </c>
      <c r="H52" s="38"/>
      <c r="I52" s="174">
        <f>'Foglio_ Risposta Offerente'!I22</f>
        <v>0</v>
      </c>
      <c r="J52" s="38"/>
      <c r="K52" s="174">
        <f>'Foglio_ Risposta Offerente'!K22</f>
        <v>0</v>
      </c>
      <c r="L52" s="38"/>
      <c r="M52" s="174">
        <f>'Foglio_ Risposta Offerente'!M22</f>
        <v>0</v>
      </c>
      <c r="N52" s="38"/>
      <c r="O52" s="174">
        <f>'Foglio_ Risposta Offerente'!O22</f>
        <v>0</v>
      </c>
      <c r="P52" s="38"/>
      <c r="Q52" s="174">
        <f>'Foglio_ Risposta Offerente'!Q22</f>
        <v>0</v>
      </c>
      <c r="R52" s="38"/>
      <c r="S52" s="174">
        <f>'Foglio_ Risposta Offerente'!S22</f>
        <v>0</v>
      </c>
      <c r="T52" s="38"/>
      <c r="U52" s="174">
        <f>'Foglio_ Risposta Offerente'!U22</f>
        <v>0</v>
      </c>
      <c r="V52" s="38"/>
      <c r="W52" s="174">
        <f>'Foglio_ Risposta Offerente'!W22</f>
        <v>0</v>
      </c>
      <c r="X52" s="56"/>
    </row>
    <row r="53" spans="1:24" s="23" customFormat="1" ht="14" outlineLevel="1" x14ac:dyDescent="0.3">
      <c r="B53" s="227"/>
      <c r="C53" s="297"/>
      <c r="D53" s="30"/>
      <c r="E53" s="30"/>
      <c r="F53" s="30"/>
      <c r="G53" s="30"/>
      <c r="H53" s="38"/>
      <c r="I53" s="30"/>
      <c r="J53" s="38"/>
      <c r="K53" s="30"/>
      <c r="L53" s="38"/>
      <c r="M53" s="30"/>
      <c r="N53" s="38"/>
      <c r="O53" s="30"/>
      <c r="P53" s="38"/>
      <c r="Q53" s="30"/>
      <c r="R53" s="38"/>
      <c r="S53" s="30"/>
      <c r="T53" s="38"/>
      <c r="U53" s="30"/>
      <c r="V53" s="38"/>
      <c r="W53" s="30"/>
      <c r="X53" s="56"/>
    </row>
    <row r="54" spans="1:24" s="23" customFormat="1" ht="14" outlineLevel="1" x14ac:dyDescent="0.3">
      <c r="B54" s="227"/>
      <c r="C54" s="297" t="s">
        <v>101</v>
      </c>
      <c r="D54" s="30" t="s">
        <v>146</v>
      </c>
      <c r="E54" s="174">
        <f>'Foglio_ Risposta Offerente'!E33</f>
        <v>0</v>
      </c>
      <c r="F54" s="38"/>
      <c r="G54" s="174">
        <f>'Foglio_ Risposta Offerente'!G33</f>
        <v>0</v>
      </c>
      <c r="H54" s="38"/>
      <c r="I54" s="174">
        <f>'Foglio_ Risposta Offerente'!I33</f>
        <v>0</v>
      </c>
      <c r="J54" s="38"/>
      <c r="K54" s="174">
        <f>'Foglio_ Risposta Offerente'!K33</f>
        <v>0</v>
      </c>
      <c r="L54" s="38"/>
      <c r="M54" s="174">
        <f>'Foglio_ Risposta Offerente'!M33</f>
        <v>0</v>
      </c>
      <c r="N54" s="38"/>
      <c r="O54" s="174">
        <f>'Foglio_ Risposta Offerente'!O33</f>
        <v>0</v>
      </c>
      <c r="P54" s="38"/>
      <c r="Q54" s="174">
        <f>'Foglio_ Risposta Offerente'!Q33</f>
        <v>0</v>
      </c>
      <c r="R54" s="38"/>
      <c r="S54" s="174">
        <f>'Foglio_ Risposta Offerente'!S33</f>
        <v>0</v>
      </c>
      <c r="T54" s="38"/>
      <c r="U54" s="174">
        <f>'Foglio_ Risposta Offerente'!U33</f>
        <v>0</v>
      </c>
      <c r="V54" s="38"/>
      <c r="W54" s="174">
        <f>'Foglio_ Risposta Offerente'!W33</f>
        <v>0</v>
      </c>
      <c r="X54" s="56"/>
    </row>
    <row r="55" spans="1:24" s="23" customFormat="1" ht="14" outlineLevel="1" x14ac:dyDescent="0.3">
      <c r="B55" s="227"/>
      <c r="C55" s="297" t="s">
        <v>99</v>
      </c>
      <c r="D55" s="30" t="str">
        <f>$E$11&amp;"/apparecchio di illuminazione"</f>
        <v>/apparecchio di illuminazione</v>
      </c>
      <c r="E55" s="174">
        <f>'Foglio_ Risposta Offerente'!E34</f>
        <v>0</v>
      </c>
      <c r="F55" s="38"/>
      <c r="G55" s="174">
        <f>'Foglio_ Risposta Offerente'!G34</f>
        <v>0</v>
      </c>
      <c r="H55" s="38"/>
      <c r="I55" s="174">
        <f>'Foglio_ Risposta Offerente'!I34</f>
        <v>0</v>
      </c>
      <c r="J55" s="38"/>
      <c r="K55" s="174">
        <f>'Foglio_ Risposta Offerente'!K34</f>
        <v>0</v>
      </c>
      <c r="L55" s="38"/>
      <c r="M55" s="174">
        <f>'Foglio_ Risposta Offerente'!M34</f>
        <v>0</v>
      </c>
      <c r="N55" s="38"/>
      <c r="O55" s="174">
        <f>'Foglio_ Risposta Offerente'!O34</f>
        <v>0</v>
      </c>
      <c r="P55" s="38"/>
      <c r="Q55" s="174">
        <f>'Foglio_ Risposta Offerente'!Q34</f>
        <v>0</v>
      </c>
      <c r="R55" s="38"/>
      <c r="S55" s="174">
        <f>'Foglio_ Risposta Offerente'!S34</f>
        <v>0</v>
      </c>
      <c r="T55" s="38"/>
      <c r="U55" s="174">
        <f>'Foglio_ Risposta Offerente'!U34</f>
        <v>0</v>
      </c>
      <c r="V55" s="38"/>
      <c r="W55" s="174">
        <f>'Foglio_ Risposta Offerente'!W34</f>
        <v>0</v>
      </c>
      <c r="X55" s="56"/>
    </row>
    <row r="56" spans="1:24" s="23" customFormat="1" ht="14" outlineLevel="1" x14ac:dyDescent="0.3">
      <c r="B56" s="227"/>
      <c r="C56" s="297" t="s">
        <v>100</v>
      </c>
      <c r="D56" s="30" t="str">
        <f>$E$11&amp;"/apparecchio di illuminazione"</f>
        <v>/apparecchio di illuminazione</v>
      </c>
      <c r="E56" s="174">
        <f>'Foglio_ Risposta Offerente'!E35</f>
        <v>0</v>
      </c>
      <c r="F56" s="38"/>
      <c r="G56" s="174">
        <f>'Foglio_ Risposta Offerente'!G35</f>
        <v>0</v>
      </c>
      <c r="H56" s="38"/>
      <c r="I56" s="174">
        <f>'Foglio_ Risposta Offerente'!I35</f>
        <v>0</v>
      </c>
      <c r="J56" s="38"/>
      <c r="K56" s="174">
        <f>'Foglio_ Risposta Offerente'!K35</f>
        <v>0</v>
      </c>
      <c r="L56" s="38"/>
      <c r="M56" s="174">
        <f>'Foglio_ Risposta Offerente'!M35</f>
        <v>0</v>
      </c>
      <c r="N56" s="38"/>
      <c r="O56" s="174">
        <f>'Foglio_ Risposta Offerente'!O35</f>
        <v>0</v>
      </c>
      <c r="P56" s="38"/>
      <c r="Q56" s="174">
        <f>'Foglio_ Risposta Offerente'!Q35</f>
        <v>0</v>
      </c>
      <c r="R56" s="38"/>
      <c r="S56" s="174">
        <f>'Foglio_ Risposta Offerente'!S35</f>
        <v>0</v>
      </c>
      <c r="T56" s="38"/>
      <c r="U56" s="174">
        <f>'Foglio_ Risposta Offerente'!U35</f>
        <v>0</v>
      </c>
      <c r="V56" s="38"/>
      <c r="W56" s="174">
        <f>'Foglio_ Risposta Offerente'!W35</f>
        <v>0</v>
      </c>
      <c r="X56" s="56"/>
    </row>
    <row r="57" spans="1:24" s="23" customFormat="1" ht="14" outlineLevel="1" x14ac:dyDescent="0.3">
      <c r="B57" s="227"/>
      <c r="C57" s="297"/>
      <c r="D57" s="30"/>
      <c r="E57" s="30"/>
      <c r="F57" s="30"/>
      <c r="G57" s="30"/>
      <c r="H57" s="38"/>
      <c r="I57" s="30"/>
      <c r="J57" s="38"/>
      <c r="K57" s="30"/>
      <c r="L57" s="38"/>
      <c r="M57" s="30"/>
      <c r="N57" s="38"/>
      <c r="O57" s="30"/>
      <c r="P57" s="38"/>
      <c r="Q57" s="30"/>
      <c r="R57" s="38"/>
      <c r="S57" s="30"/>
      <c r="T57" s="38"/>
      <c r="U57" s="30"/>
      <c r="V57" s="38"/>
      <c r="W57" s="30"/>
      <c r="X57" s="56"/>
    </row>
    <row r="58" spans="1:24" s="23" customFormat="1" ht="14" outlineLevel="1" x14ac:dyDescent="0.3">
      <c r="B58" s="227"/>
      <c r="C58" s="297" t="s">
        <v>102</v>
      </c>
      <c r="D58" s="30" t="s">
        <v>146</v>
      </c>
      <c r="E58" s="174">
        <f>'Foglio_ Risposta Offerente'!E46</f>
        <v>0</v>
      </c>
      <c r="F58" s="38"/>
      <c r="G58" s="174">
        <f>'Foglio_ Risposta Offerente'!G46</f>
        <v>0</v>
      </c>
      <c r="H58" s="38"/>
      <c r="I58" s="174">
        <f>'Foglio_ Risposta Offerente'!I46</f>
        <v>0</v>
      </c>
      <c r="J58" s="38"/>
      <c r="K58" s="174">
        <f>'Foglio_ Risposta Offerente'!K46</f>
        <v>0</v>
      </c>
      <c r="L58" s="38"/>
      <c r="M58" s="174">
        <f>'Foglio_ Risposta Offerente'!M46</f>
        <v>0</v>
      </c>
      <c r="N58" s="38"/>
      <c r="O58" s="174">
        <f>'Foglio_ Risposta Offerente'!O46</f>
        <v>0</v>
      </c>
      <c r="P58" s="38"/>
      <c r="Q58" s="174">
        <f>'Foglio_ Risposta Offerente'!Q46</f>
        <v>0</v>
      </c>
      <c r="R58" s="38"/>
      <c r="S58" s="174">
        <f>'Foglio_ Risposta Offerente'!S46</f>
        <v>0</v>
      </c>
      <c r="T58" s="38"/>
      <c r="U58" s="174">
        <f>'Foglio_ Risposta Offerente'!U46</f>
        <v>0</v>
      </c>
      <c r="V58" s="38"/>
      <c r="W58" s="174">
        <f>'Foglio_ Risposta Offerente'!W46</f>
        <v>0</v>
      </c>
      <c r="X58" s="56"/>
    </row>
    <row r="59" spans="1:24" s="23" customFormat="1" ht="14" outlineLevel="1" x14ac:dyDescent="0.3">
      <c r="B59" s="227"/>
      <c r="C59" s="297" t="s">
        <v>99</v>
      </c>
      <c r="D59" s="30" t="str">
        <f>$E$11&amp;"/apparecchio di illuminazione"</f>
        <v>/apparecchio di illuminazione</v>
      </c>
      <c r="E59" s="174">
        <f>'Foglio_ Risposta Offerente'!E47</f>
        <v>0</v>
      </c>
      <c r="F59" s="38"/>
      <c r="G59" s="174">
        <f>'Foglio_ Risposta Offerente'!G47</f>
        <v>0</v>
      </c>
      <c r="H59" s="38"/>
      <c r="I59" s="174">
        <f>'Foglio_ Risposta Offerente'!I47</f>
        <v>0</v>
      </c>
      <c r="J59" s="38"/>
      <c r="K59" s="174">
        <f>'Foglio_ Risposta Offerente'!K47</f>
        <v>0</v>
      </c>
      <c r="L59" s="38"/>
      <c r="M59" s="174">
        <f>'Foglio_ Risposta Offerente'!M47</f>
        <v>0</v>
      </c>
      <c r="N59" s="38"/>
      <c r="O59" s="174">
        <f>'Foglio_ Risposta Offerente'!O47</f>
        <v>0</v>
      </c>
      <c r="P59" s="38"/>
      <c r="Q59" s="174">
        <f>'Foglio_ Risposta Offerente'!Q47</f>
        <v>0</v>
      </c>
      <c r="R59" s="38"/>
      <c r="S59" s="174">
        <f>'Foglio_ Risposta Offerente'!S47</f>
        <v>0</v>
      </c>
      <c r="T59" s="38"/>
      <c r="U59" s="174">
        <f>'Foglio_ Risposta Offerente'!U47</f>
        <v>0</v>
      </c>
      <c r="V59" s="38"/>
      <c r="W59" s="174">
        <f>'Foglio_ Risposta Offerente'!W47</f>
        <v>0</v>
      </c>
      <c r="X59" s="56"/>
    </row>
    <row r="60" spans="1:24" s="23" customFormat="1" ht="14" outlineLevel="1" x14ac:dyDescent="0.3">
      <c r="B60" s="227"/>
      <c r="C60" s="297" t="s">
        <v>100</v>
      </c>
      <c r="D60" s="30" t="str">
        <f>$E$11&amp;"/apparecchio di illuminazione"</f>
        <v>/apparecchio di illuminazione</v>
      </c>
      <c r="E60" s="174">
        <f>'Foglio_ Risposta Offerente'!E48</f>
        <v>0</v>
      </c>
      <c r="F60" s="38"/>
      <c r="G60" s="174">
        <f>'Foglio_ Risposta Offerente'!G48</f>
        <v>0</v>
      </c>
      <c r="H60" s="38"/>
      <c r="I60" s="174">
        <f>'Foglio_ Risposta Offerente'!I48</f>
        <v>0</v>
      </c>
      <c r="J60" s="38"/>
      <c r="K60" s="174">
        <f>'Foglio_ Risposta Offerente'!K48</f>
        <v>0</v>
      </c>
      <c r="L60" s="38"/>
      <c r="M60" s="174">
        <f>'Foglio_ Risposta Offerente'!M48</f>
        <v>0</v>
      </c>
      <c r="N60" s="38"/>
      <c r="O60" s="174">
        <f>'Foglio_ Risposta Offerente'!O48</f>
        <v>0</v>
      </c>
      <c r="P60" s="38"/>
      <c r="Q60" s="174">
        <f>'Foglio_ Risposta Offerente'!Q48</f>
        <v>0</v>
      </c>
      <c r="R60" s="38"/>
      <c r="S60" s="174">
        <f>'Foglio_ Risposta Offerente'!S48</f>
        <v>0</v>
      </c>
      <c r="T60" s="38"/>
      <c r="U60" s="174">
        <f>'Foglio_ Risposta Offerente'!U48</f>
        <v>0</v>
      </c>
      <c r="V60" s="38"/>
      <c r="W60" s="174">
        <f>'Foglio_ Risposta Offerente'!W48</f>
        <v>0</v>
      </c>
      <c r="X60" s="56"/>
    </row>
    <row r="61" spans="1:24" s="23" customFormat="1" ht="14" outlineLevel="1" x14ac:dyDescent="0.3">
      <c r="B61" s="227"/>
      <c r="C61" s="297"/>
      <c r="D61" s="30"/>
      <c r="E61" s="30"/>
      <c r="F61" s="30"/>
      <c r="G61" s="30"/>
      <c r="H61" s="30"/>
      <c r="I61" s="30"/>
      <c r="J61" s="30"/>
      <c r="K61" s="30"/>
      <c r="L61" s="30"/>
      <c r="M61" s="30"/>
      <c r="N61" s="30"/>
      <c r="O61" s="30"/>
      <c r="P61" s="30"/>
      <c r="Q61" s="30"/>
      <c r="R61" s="30"/>
      <c r="S61" s="30"/>
      <c r="T61" s="30"/>
      <c r="U61" s="30"/>
      <c r="V61" s="30"/>
      <c r="W61" s="30"/>
      <c r="X61" s="56"/>
    </row>
    <row r="62" spans="1:24" s="23" customFormat="1" ht="14" outlineLevel="1" x14ac:dyDescent="0.3">
      <c r="B62" s="227"/>
      <c r="C62" s="297" t="s">
        <v>103</v>
      </c>
      <c r="D62" s="30" t="s">
        <v>146</v>
      </c>
      <c r="E62" s="174">
        <f>'Foglio_ Risposta Offerente'!E59</f>
        <v>0</v>
      </c>
      <c r="F62" s="38"/>
      <c r="G62" s="174">
        <f>'Foglio_ Risposta Offerente'!G59</f>
        <v>0</v>
      </c>
      <c r="H62" s="38"/>
      <c r="I62" s="174">
        <f>'Foglio_ Risposta Offerente'!I59</f>
        <v>0</v>
      </c>
      <c r="J62" s="38"/>
      <c r="K62" s="174">
        <f>'Foglio_ Risposta Offerente'!K59</f>
        <v>0</v>
      </c>
      <c r="L62" s="38"/>
      <c r="M62" s="174">
        <f>'Foglio_ Risposta Offerente'!M59</f>
        <v>0</v>
      </c>
      <c r="N62" s="38"/>
      <c r="O62" s="174">
        <f>'Foglio_ Risposta Offerente'!O59</f>
        <v>0</v>
      </c>
      <c r="P62" s="38"/>
      <c r="Q62" s="174">
        <f>'Foglio_ Risposta Offerente'!Q59</f>
        <v>0</v>
      </c>
      <c r="R62" s="38"/>
      <c r="S62" s="174">
        <f>'Foglio_ Risposta Offerente'!S59</f>
        <v>0</v>
      </c>
      <c r="T62" s="38"/>
      <c r="U62" s="174">
        <f>'Foglio_ Risposta Offerente'!U59</f>
        <v>0</v>
      </c>
      <c r="V62" s="38"/>
      <c r="W62" s="174">
        <f>'Foglio_ Risposta Offerente'!W59</f>
        <v>0</v>
      </c>
      <c r="X62" s="56"/>
    </row>
    <row r="63" spans="1:24" s="23" customFormat="1" ht="14" outlineLevel="1" x14ac:dyDescent="0.3">
      <c r="B63" s="227"/>
      <c r="C63" s="297" t="s">
        <v>99</v>
      </c>
      <c r="D63" s="30" t="str">
        <f>$E$11&amp;"/apparecchio di illuminazione"</f>
        <v>/apparecchio di illuminazione</v>
      </c>
      <c r="E63" s="174">
        <f>'Foglio_ Risposta Offerente'!E60</f>
        <v>0</v>
      </c>
      <c r="F63" s="38"/>
      <c r="G63" s="174">
        <f>'Foglio_ Risposta Offerente'!G60</f>
        <v>0</v>
      </c>
      <c r="H63" s="38"/>
      <c r="I63" s="174">
        <f>'Foglio_ Risposta Offerente'!I60</f>
        <v>0</v>
      </c>
      <c r="J63" s="38"/>
      <c r="K63" s="174">
        <f>'Foglio_ Risposta Offerente'!K60</f>
        <v>0</v>
      </c>
      <c r="L63" s="38"/>
      <c r="M63" s="174">
        <f>'Foglio_ Risposta Offerente'!M60</f>
        <v>0</v>
      </c>
      <c r="N63" s="38"/>
      <c r="O63" s="174">
        <f>'Foglio_ Risposta Offerente'!O60</f>
        <v>0</v>
      </c>
      <c r="P63" s="38"/>
      <c r="Q63" s="174">
        <f>'Foglio_ Risposta Offerente'!Q60</f>
        <v>0</v>
      </c>
      <c r="R63" s="38"/>
      <c r="S63" s="174">
        <f>'Foglio_ Risposta Offerente'!S60</f>
        <v>0</v>
      </c>
      <c r="T63" s="38"/>
      <c r="U63" s="174">
        <f>'Foglio_ Risposta Offerente'!U60</f>
        <v>0</v>
      </c>
      <c r="V63" s="38"/>
      <c r="W63" s="174">
        <f>'Foglio_ Risposta Offerente'!W60</f>
        <v>0</v>
      </c>
      <c r="X63" s="56"/>
    </row>
    <row r="64" spans="1:24" s="23" customFormat="1" ht="14" outlineLevel="1" x14ac:dyDescent="0.3">
      <c r="B64" s="227"/>
      <c r="C64" s="297" t="s">
        <v>100</v>
      </c>
      <c r="D64" s="30" t="str">
        <f>$E$11&amp;"/apparecchio di illuminazione"</f>
        <v>/apparecchio di illuminazione</v>
      </c>
      <c r="E64" s="174">
        <f>'Foglio_ Risposta Offerente'!E61</f>
        <v>0</v>
      </c>
      <c r="F64" s="38"/>
      <c r="G64" s="174">
        <f>'Foglio_ Risposta Offerente'!G61</f>
        <v>0</v>
      </c>
      <c r="H64" s="38"/>
      <c r="I64" s="174">
        <f>'Foglio_ Risposta Offerente'!I61</f>
        <v>0</v>
      </c>
      <c r="J64" s="38"/>
      <c r="K64" s="174">
        <f>'Foglio_ Risposta Offerente'!K61</f>
        <v>0</v>
      </c>
      <c r="L64" s="38"/>
      <c r="M64" s="174">
        <f>'Foglio_ Risposta Offerente'!M61</f>
        <v>0</v>
      </c>
      <c r="N64" s="38"/>
      <c r="O64" s="174">
        <f>'Foglio_ Risposta Offerente'!O61</f>
        <v>0</v>
      </c>
      <c r="P64" s="38"/>
      <c r="Q64" s="174">
        <f>'Foglio_ Risposta Offerente'!Q61</f>
        <v>0</v>
      </c>
      <c r="R64" s="38"/>
      <c r="S64" s="174">
        <f>'Foglio_ Risposta Offerente'!S61</f>
        <v>0</v>
      </c>
      <c r="T64" s="38"/>
      <c r="U64" s="174">
        <f>'Foglio_ Risposta Offerente'!U61</f>
        <v>0</v>
      </c>
      <c r="V64" s="38"/>
      <c r="W64" s="174">
        <f>'Foglio_ Risposta Offerente'!W61</f>
        <v>0</v>
      </c>
      <c r="X64" s="56"/>
    </row>
    <row r="65" spans="1:24" s="23" customFormat="1" ht="14" outlineLevel="1" x14ac:dyDescent="0.3">
      <c r="B65" s="227"/>
      <c r="C65" s="297"/>
      <c r="D65" s="30"/>
      <c r="E65" s="30"/>
      <c r="F65" s="30"/>
      <c r="G65" s="30"/>
      <c r="H65" s="38"/>
      <c r="I65" s="30"/>
      <c r="J65" s="38"/>
      <c r="K65" s="30"/>
      <c r="L65" s="38"/>
      <c r="M65" s="30"/>
      <c r="N65" s="38"/>
      <c r="O65" s="30"/>
      <c r="P65" s="38"/>
      <c r="Q65" s="30"/>
      <c r="R65" s="38"/>
      <c r="S65" s="30"/>
      <c r="T65" s="38"/>
      <c r="U65" s="30"/>
      <c r="V65" s="38"/>
      <c r="W65" s="30"/>
      <c r="X65" s="56"/>
    </row>
    <row r="66" spans="1:24" s="23" customFormat="1" ht="14" outlineLevel="1" x14ac:dyDescent="0.3">
      <c r="B66" s="227"/>
      <c r="C66" s="297" t="s">
        <v>104</v>
      </c>
      <c r="D66" s="30" t="s">
        <v>146</v>
      </c>
      <c r="E66" s="174">
        <f>'Foglio_ Risposta Offerente'!E72</f>
        <v>0</v>
      </c>
      <c r="F66" s="38"/>
      <c r="G66" s="174">
        <f>'Foglio_ Risposta Offerente'!G72</f>
        <v>0</v>
      </c>
      <c r="H66" s="38"/>
      <c r="I66" s="174">
        <f>'Foglio_ Risposta Offerente'!I72</f>
        <v>0</v>
      </c>
      <c r="J66" s="38"/>
      <c r="K66" s="174">
        <f>'Foglio_ Risposta Offerente'!K72</f>
        <v>0</v>
      </c>
      <c r="L66" s="38"/>
      <c r="M66" s="174">
        <f>'Foglio_ Risposta Offerente'!M72</f>
        <v>0</v>
      </c>
      <c r="N66" s="38"/>
      <c r="O66" s="174">
        <f>'Foglio_ Risposta Offerente'!O72</f>
        <v>0</v>
      </c>
      <c r="P66" s="38"/>
      <c r="Q66" s="174">
        <f>'Foglio_ Risposta Offerente'!Q72</f>
        <v>0</v>
      </c>
      <c r="R66" s="38"/>
      <c r="S66" s="174">
        <f>'Foglio_ Risposta Offerente'!S72</f>
        <v>0</v>
      </c>
      <c r="T66" s="38"/>
      <c r="U66" s="174">
        <f>'Foglio_ Risposta Offerente'!U72</f>
        <v>0</v>
      </c>
      <c r="V66" s="38"/>
      <c r="W66" s="174">
        <f>'Foglio_ Risposta Offerente'!W72</f>
        <v>0</v>
      </c>
      <c r="X66" s="56"/>
    </row>
    <row r="67" spans="1:24" s="23" customFormat="1" ht="14" outlineLevel="1" x14ac:dyDescent="0.3">
      <c r="B67" s="227"/>
      <c r="C67" s="297" t="s">
        <v>99</v>
      </c>
      <c r="D67" s="30" t="str">
        <f>$E$11&amp;"/apparecchio di illuminazione"</f>
        <v>/apparecchio di illuminazione</v>
      </c>
      <c r="E67" s="174">
        <f>'Foglio_ Risposta Offerente'!E73</f>
        <v>0</v>
      </c>
      <c r="F67" s="38"/>
      <c r="G67" s="174">
        <f>'Foglio_ Risposta Offerente'!G73</f>
        <v>0</v>
      </c>
      <c r="H67" s="38"/>
      <c r="I67" s="174">
        <f>'Foglio_ Risposta Offerente'!I73</f>
        <v>0</v>
      </c>
      <c r="J67" s="38"/>
      <c r="K67" s="174">
        <f>'Foglio_ Risposta Offerente'!K73</f>
        <v>0</v>
      </c>
      <c r="L67" s="38"/>
      <c r="M67" s="174">
        <f>'Foglio_ Risposta Offerente'!M73</f>
        <v>0</v>
      </c>
      <c r="N67" s="38"/>
      <c r="O67" s="174">
        <f>'Foglio_ Risposta Offerente'!O73</f>
        <v>0</v>
      </c>
      <c r="P67" s="38"/>
      <c r="Q67" s="174">
        <f>'Foglio_ Risposta Offerente'!Q73</f>
        <v>0</v>
      </c>
      <c r="R67" s="38"/>
      <c r="S67" s="174">
        <f>'Foglio_ Risposta Offerente'!S73</f>
        <v>0</v>
      </c>
      <c r="T67" s="38"/>
      <c r="U67" s="174">
        <f>'Foglio_ Risposta Offerente'!U73</f>
        <v>0</v>
      </c>
      <c r="V67" s="38"/>
      <c r="W67" s="174">
        <f>'Foglio_ Risposta Offerente'!W73</f>
        <v>0</v>
      </c>
      <c r="X67" s="56"/>
    </row>
    <row r="68" spans="1:24" s="23" customFormat="1" ht="14" outlineLevel="1" x14ac:dyDescent="0.3">
      <c r="B68" s="227"/>
      <c r="C68" s="297" t="s">
        <v>100</v>
      </c>
      <c r="D68" s="30" t="str">
        <f>$E$11&amp;"/apparecchio di illuminazione"</f>
        <v>/apparecchio di illuminazione</v>
      </c>
      <c r="E68" s="174">
        <f>'Foglio_ Risposta Offerente'!E74</f>
        <v>0</v>
      </c>
      <c r="F68" s="38"/>
      <c r="G68" s="174">
        <f>'Foglio_ Risposta Offerente'!G74</f>
        <v>0</v>
      </c>
      <c r="H68" s="38"/>
      <c r="I68" s="174">
        <f>'Foglio_ Risposta Offerente'!I74</f>
        <v>0</v>
      </c>
      <c r="J68" s="38"/>
      <c r="K68" s="174">
        <f>'Foglio_ Risposta Offerente'!K74</f>
        <v>0</v>
      </c>
      <c r="L68" s="38"/>
      <c r="M68" s="174">
        <f>'Foglio_ Risposta Offerente'!M74</f>
        <v>0</v>
      </c>
      <c r="N68" s="38"/>
      <c r="O68" s="174">
        <f>'Foglio_ Risposta Offerente'!O74</f>
        <v>0</v>
      </c>
      <c r="P68" s="38"/>
      <c r="Q68" s="174">
        <f>'Foglio_ Risposta Offerente'!Q74</f>
        <v>0</v>
      </c>
      <c r="R68" s="38"/>
      <c r="S68" s="174">
        <f>'Foglio_ Risposta Offerente'!S74</f>
        <v>0</v>
      </c>
      <c r="T68" s="38"/>
      <c r="U68" s="174">
        <f>'Foglio_ Risposta Offerente'!U74</f>
        <v>0</v>
      </c>
      <c r="V68" s="38"/>
      <c r="W68" s="174">
        <f>'Foglio_ Risposta Offerente'!W74</f>
        <v>0</v>
      </c>
      <c r="X68" s="56"/>
    </row>
    <row r="69" spans="1:24" s="58" customFormat="1" ht="14" outlineLevel="1" x14ac:dyDescent="0.3">
      <c r="A69" s="23"/>
      <c r="B69" s="227"/>
      <c r="C69" s="304"/>
      <c r="D69" s="30"/>
      <c r="E69" s="30"/>
      <c r="F69" s="38"/>
      <c r="G69" s="30"/>
      <c r="H69" s="38"/>
      <c r="I69" s="30"/>
      <c r="J69" s="38"/>
      <c r="K69" s="30"/>
      <c r="L69" s="38"/>
      <c r="M69" s="30"/>
      <c r="N69" s="38"/>
      <c r="O69" s="30"/>
      <c r="P69" s="38"/>
      <c r="Q69" s="30"/>
      <c r="R69" s="38"/>
      <c r="S69" s="30"/>
      <c r="T69" s="38"/>
      <c r="U69" s="30"/>
      <c r="V69" s="38"/>
      <c r="W69" s="30"/>
      <c r="X69" s="56"/>
    </row>
    <row r="70" spans="1:24" s="23" customFormat="1" ht="14" outlineLevel="1" x14ac:dyDescent="0.3">
      <c r="B70" s="227"/>
      <c r="C70" s="321" t="s">
        <v>105</v>
      </c>
      <c r="D70" s="30" t="str">
        <f>$E$11&amp;"/stanza o zona"</f>
        <v>/stanza o zona</v>
      </c>
      <c r="E70" s="174">
        <f>'Foglio_ Risposta Offerente'!E86</f>
        <v>0</v>
      </c>
      <c r="F70" s="38"/>
      <c r="G70" s="174">
        <f>'Foglio_ Risposta Offerente'!G86</f>
        <v>0</v>
      </c>
      <c r="H70" s="38"/>
      <c r="I70" s="174">
        <f>'Foglio_ Risposta Offerente'!I86</f>
        <v>0</v>
      </c>
      <c r="J70" s="38"/>
      <c r="K70" s="174">
        <f>'Foglio_ Risposta Offerente'!K86</f>
        <v>0</v>
      </c>
      <c r="L70" s="38"/>
      <c r="M70" s="174">
        <f>'Foglio_ Risposta Offerente'!M86</f>
        <v>0</v>
      </c>
      <c r="N70" s="38"/>
      <c r="O70" s="174">
        <f>'Foglio_ Risposta Offerente'!O86</f>
        <v>0</v>
      </c>
      <c r="P70" s="38"/>
      <c r="Q70" s="174">
        <f>'Foglio_ Risposta Offerente'!Q86</f>
        <v>0</v>
      </c>
      <c r="R70" s="38"/>
      <c r="S70" s="174">
        <f>'Foglio_ Risposta Offerente'!S86</f>
        <v>0</v>
      </c>
      <c r="T70" s="38"/>
      <c r="U70" s="174">
        <f>'Foglio_ Risposta Offerente'!U86</f>
        <v>0</v>
      </c>
      <c r="V70" s="38"/>
      <c r="W70" s="174">
        <f>'Foglio_ Risposta Offerente'!W86</f>
        <v>0</v>
      </c>
      <c r="X70" s="56"/>
    </row>
    <row r="71" spans="1:24" s="23" customFormat="1" ht="14" outlineLevel="1" x14ac:dyDescent="0.3">
      <c r="B71" s="227"/>
      <c r="C71" s="321" t="s">
        <v>106</v>
      </c>
      <c r="D71" s="30" t="str">
        <f>$E$11&amp;"/stanza o zona"</f>
        <v>/stanza o zona</v>
      </c>
      <c r="E71" s="174">
        <f>'Foglio_ Risposta Offerente'!E87</f>
        <v>0</v>
      </c>
      <c r="F71" s="38"/>
      <c r="G71" s="174">
        <f>'Foglio_ Risposta Offerente'!G87</f>
        <v>0</v>
      </c>
      <c r="H71" s="38"/>
      <c r="I71" s="174">
        <f>'Foglio_ Risposta Offerente'!I87</f>
        <v>0</v>
      </c>
      <c r="J71" s="38"/>
      <c r="K71" s="174">
        <f>'Foglio_ Risposta Offerente'!K87</f>
        <v>0</v>
      </c>
      <c r="L71" s="38"/>
      <c r="M71" s="174">
        <f>'Foglio_ Risposta Offerente'!M87</f>
        <v>0</v>
      </c>
      <c r="N71" s="38"/>
      <c r="O71" s="174">
        <f>'Foglio_ Risposta Offerente'!O87</f>
        <v>0</v>
      </c>
      <c r="P71" s="38"/>
      <c r="Q71" s="174">
        <f>'Foglio_ Risposta Offerente'!Q87</f>
        <v>0</v>
      </c>
      <c r="R71" s="38"/>
      <c r="S71" s="174">
        <f>'Foglio_ Risposta Offerente'!S87</f>
        <v>0</v>
      </c>
      <c r="T71" s="38"/>
      <c r="U71" s="174">
        <f>'Foglio_ Risposta Offerente'!U87</f>
        <v>0</v>
      </c>
      <c r="V71" s="38"/>
      <c r="W71" s="174">
        <f>'Foglio_ Risposta Offerente'!W87</f>
        <v>0</v>
      </c>
      <c r="X71" s="56"/>
    </row>
    <row r="72" spans="1:24" s="23" customFormat="1" ht="14" outlineLevel="1" x14ac:dyDescent="0.3">
      <c r="B72" s="227"/>
      <c r="C72" s="297"/>
      <c r="D72" s="30"/>
      <c r="E72" s="30"/>
      <c r="F72" s="30"/>
      <c r="G72" s="30"/>
      <c r="H72" s="30"/>
      <c r="I72" s="30"/>
      <c r="J72" s="30"/>
      <c r="K72" s="30"/>
      <c r="L72" s="30"/>
      <c r="M72" s="30"/>
      <c r="N72" s="30"/>
      <c r="O72" s="30"/>
      <c r="P72" s="30"/>
      <c r="Q72" s="30"/>
      <c r="R72" s="30"/>
      <c r="S72" s="30"/>
      <c r="T72" s="30"/>
      <c r="U72" s="30"/>
      <c r="V72" s="30"/>
      <c r="W72" s="30"/>
      <c r="X72" s="56"/>
    </row>
    <row r="73" spans="1:24" s="23" customFormat="1" ht="14" outlineLevel="1" x14ac:dyDescent="0.3">
      <c r="B73" s="227"/>
      <c r="C73" s="305" t="s">
        <v>107</v>
      </c>
      <c r="D73" s="30" t="str">
        <f>$E$11&amp;"/stanza o zona"</f>
        <v>/stanza o zona</v>
      </c>
      <c r="E73" s="174">
        <f>'Foglio_ Risposta Offerente'!E90</f>
        <v>0</v>
      </c>
      <c r="F73" s="38"/>
      <c r="G73" s="174">
        <f>'Foglio_ Risposta Offerente'!G90</f>
        <v>0</v>
      </c>
      <c r="H73" s="38"/>
      <c r="I73" s="174">
        <f>'Foglio_ Risposta Offerente'!I90</f>
        <v>0</v>
      </c>
      <c r="J73" s="38"/>
      <c r="K73" s="174">
        <f>'Foglio_ Risposta Offerente'!K90</f>
        <v>0</v>
      </c>
      <c r="L73" s="38"/>
      <c r="M73" s="174">
        <f>'Foglio_ Risposta Offerente'!M90</f>
        <v>0</v>
      </c>
      <c r="N73" s="38"/>
      <c r="O73" s="174">
        <f>'Foglio_ Risposta Offerente'!O90</f>
        <v>0</v>
      </c>
      <c r="P73" s="38"/>
      <c r="Q73" s="174">
        <f>'Foglio_ Risposta Offerente'!Q90</f>
        <v>0</v>
      </c>
      <c r="R73" s="38"/>
      <c r="S73" s="174">
        <f>'Foglio_ Risposta Offerente'!S90</f>
        <v>0</v>
      </c>
      <c r="T73" s="38"/>
      <c r="U73" s="174">
        <f>'Foglio_ Risposta Offerente'!U90</f>
        <v>0</v>
      </c>
      <c r="V73" s="38"/>
      <c r="W73" s="174">
        <f>'Foglio_ Risposta Offerente'!W90</f>
        <v>0</v>
      </c>
      <c r="X73" s="56"/>
    </row>
    <row r="74" spans="1:24" s="105" customFormat="1" ht="14" outlineLevel="1" x14ac:dyDescent="0.3">
      <c r="A74" s="23"/>
      <c r="B74" s="227"/>
      <c r="C74" s="304"/>
      <c r="D74" s="30"/>
      <c r="E74" s="30"/>
      <c r="F74" s="30"/>
      <c r="G74" s="30"/>
      <c r="H74" s="38"/>
      <c r="I74" s="30"/>
      <c r="J74" s="38"/>
      <c r="K74" s="30"/>
      <c r="L74" s="38"/>
      <c r="M74" s="30"/>
      <c r="N74" s="38"/>
      <c r="O74" s="30"/>
      <c r="P74" s="38"/>
      <c r="Q74" s="30"/>
      <c r="R74" s="38"/>
      <c r="S74" s="30"/>
      <c r="T74" s="38"/>
      <c r="U74" s="30"/>
      <c r="V74" s="38"/>
      <c r="W74" s="30"/>
      <c r="X74" s="56"/>
    </row>
    <row r="75" spans="1:24" s="58" customFormat="1" ht="14" outlineLevel="1" x14ac:dyDescent="0.3">
      <c r="A75" s="23"/>
      <c r="B75" s="226"/>
      <c r="C75" s="300" t="s">
        <v>108</v>
      </c>
      <c r="D75" s="30"/>
      <c r="E75" s="30"/>
      <c r="F75" s="38"/>
      <c r="G75" s="30"/>
      <c r="H75" s="38"/>
      <c r="I75" s="30"/>
      <c r="J75" s="38"/>
      <c r="K75" s="30"/>
      <c r="L75" s="38"/>
      <c r="M75" s="30"/>
      <c r="N75" s="38"/>
      <c r="O75" s="30"/>
      <c r="P75" s="38"/>
      <c r="Q75" s="30"/>
      <c r="R75" s="38"/>
      <c r="S75" s="30"/>
      <c r="T75" s="38"/>
      <c r="U75" s="30"/>
      <c r="V75" s="38"/>
      <c r="W75" s="30"/>
      <c r="X75" s="56"/>
    </row>
    <row r="76" spans="1:24" s="23" customFormat="1" ht="14" outlineLevel="1" x14ac:dyDescent="0.3">
      <c r="B76" s="227"/>
      <c r="C76" s="297" t="s">
        <v>109</v>
      </c>
      <c r="D76" s="152" t="s">
        <v>149</v>
      </c>
      <c r="E76" s="267">
        <f>'Foglio_ Risposta Offerente'!E17</f>
        <v>0</v>
      </c>
      <c r="F76" s="38"/>
      <c r="G76" s="267">
        <f>'Foglio_ Risposta Offerente'!G17</f>
        <v>0</v>
      </c>
      <c r="H76" s="38"/>
      <c r="I76" s="267">
        <f>'Foglio_ Risposta Offerente'!I17</f>
        <v>0</v>
      </c>
      <c r="J76" s="38"/>
      <c r="K76" s="267">
        <f>'Foglio_ Risposta Offerente'!K17</f>
        <v>0</v>
      </c>
      <c r="L76" s="38"/>
      <c r="M76" s="267">
        <f>'Foglio_ Risposta Offerente'!M17</f>
        <v>0</v>
      </c>
      <c r="N76" s="38"/>
      <c r="O76" s="267">
        <f>'Foglio_ Risposta Offerente'!O17</f>
        <v>0</v>
      </c>
      <c r="P76" s="38"/>
      <c r="Q76" s="267">
        <f>'Foglio_ Risposta Offerente'!Q17</f>
        <v>0</v>
      </c>
      <c r="R76" s="38"/>
      <c r="S76" s="267">
        <f>'Foglio_ Risposta Offerente'!S17</f>
        <v>0</v>
      </c>
      <c r="T76" s="38"/>
      <c r="U76" s="267">
        <f>'Foglio_ Risposta Offerente'!U17</f>
        <v>0</v>
      </c>
      <c r="V76" s="38"/>
      <c r="W76" s="267">
        <f>'Foglio_ Risposta Offerente'!W17</f>
        <v>0</v>
      </c>
      <c r="X76" s="56"/>
    </row>
    <row r="77" spans="1:24" s="23" customFormat="1" ht="14" outlineLevel="1" x14ac:dyDescent="0.3">
      <c r="B77" s="227"/>
      <c r="C77" s="301" t="s">
        <v>90</v>
      </c>
      <c r="D77" s="152"/>
      <c r="E77" s="152"/>
      <c r="F77" s="38"/>
      <c r="G77" s="152"/>
      <c r="H77" s="38"/>
      <c r="I77" s="152"/>
      <c r="J77" s="38"/>
      <c r="K77" s="152"/>
      <c r="L77" s="38"/>
      <c r="M77" s="152"/>
      <c r="N77" s="38"/>
      <c r="O77" s="152"/>
      <c r="P77" s="38"/>
      <c r="Q77" s="152"/>
      <c r="R77" s="38"/>
      <c r="S77" s="152"/>
      <c r="T77" s="38"/>
      <c r="U77" s="152"/>
      <c r="V77" s="38"/>
      <c r="W77" s="152"/>
      <c r="X77" s="59"/>
    </row>
    <row r="78" spans="1:24" s="23" customFormat="1" ht="14" outlineLevel="1" x14ac:dyDescent="0.3">
      <c r="B78" s="227"/>
      <c r="C78" s="297" t="s">
        <v>110</v>
      </c>
      <c r="D78" s="152" t="s">
        <v>4</v>
      </c>
      <c r="E78" s="174">
        <f>'Foglio_ Risposta Offerente'!E23</f>
        <v>0</v>
      </c>
      <c r="F78" s="38"/>
      <c r="G78" s="174">
        <f>'Foglio_ Risposta Offerente'!G23</f>
        <v>0</v>
      </c>
      <c r="H78" s="38"/>
      <c r="I78" s="174">
        <f>'Foglio_ Risposta Offerente'!I23</f>
        <v>0</v>
      </c>
      <c r="J78" s="38"/>
      <c r="K78" s="174">
        <f>'Foglio_ Risposta Offerente'!K23</f>
        <v>0</v>
      </c>
      <c r="L78" s="38"/>
      <c r="M78" s="174">
        <f>'Foglio_ Risposta Offerente'!M23</f>
        <v>0</v>
      </c>
      <c r="N78" s="38"/>
      <c r="O78" s="174">
        <f>'Foglio_ Risposta Offerente'!O23</f>
        <v>0</v>
      </c>
      <c r="P78" s="38"/>
      <c r="Q78" s="174">
        <f>'Foglio_ Risposta Offerente'!Q23</f>
        <v>0</v>
      </c>
      <c r="R78" s="38"/>
      <c r="S78" s="174">
        <f>'Foglio_ Risposta Offerente'!S23</f>
        <v>0</v>
      </c>
      <c r="T78" s="38"/>
      <c r="U78" s="174">
        <f>'Foglio_ Risposta Offerente'!U23</f>
        <v>0</v>
      </c>
      <c r="V78" s="38"/>
      <c r="W78" s="174">
        <f>'Foglio_ Risposta Offerente'!W23</f>
        <v>0</v>
      </c>
      <c r="X78" s="56"/>
    </row>
    <row r="79" spans="1:24" s="23" customFormat="1" ht="14" outlineLevel="1" x14ac:dyDescent="0.3">
      <c r="B79" s="227"/>
      <c r="C79" s="297" t="s">
        <v>111</v>
      </c>
      <c r="D79" s="152"/>
      <c r="E79" s="174">
        <f>'Foglio_ Risposta Offerente'!E24</f>
        <v>0</v>
      </c>
      <c r="F79" s="38"/>
      <c r="G79" s="174">
        <f>'Foglio_ Risposta Offerente'!G24</f>
        <v>0</v>
      </c>
      <c r="H79" s="38"/>
      <c r="I79" s="174">
        <f>'Foglio_ Risposta Offerente'!I24</f>
        <v>0</v>
      </c>
      <c r="J79" s="38"/>
      <c r="K79" s="174">
        <f>'Foglio_ Risposta Offerente'!K24</f>
        <v>0</v>
      </c>
      <c r="L79" s="38"/>
      <c r="M79" s="174">
        <f>'Foglio_ Risposta Offerente'!M24</f>
        <v>0</v>
      </c>
      <c r="N79" s="38"/>
      <c r="O79" s="174">
        <f>'Foglio_ Risposta Offerente'!O24</f>
        <v>0</v>
      </c>
      <c r="P79" s="38"/>
      <c r="Q79" s="174">
        <f>'Foglio_ Risposta Offerente'!Q24</f>
        <v>0</v>
      </c>
      <c r="R79" s="38"/>
      <c r="S79" s="174">
        <f>'Foglio_ Risposta Offerente'!S24</f>
        <v>0</v>
      </c>
      <c r="T79" s="38"/>
      <c r="U79" s="174">
        <f>'Foglio_ Risposta Offerente'!U24</f>
        <v>0</v>
      </c>
      <c r="V79" s="38"/>
      <c r="W79" s="174">
        <f>'Foglio_ Risposta Offerente'!W24</f>
        <v>0</v>
      </c>
      <c r="X79" s="56"/>
    </row>
    <row r="80" spans="1:24" s="23" customFormat="1" ht="14" outlineLevel="1" x14ac:dyDescent="0.3">
      <c r="B80" s="227"/>
      <c r="C80" s="304"/>
      <c r="D80" s="152"/>
      <c r="E80" s="152"/>
      <c r="F80" s="38"/>
      <c r="G80" s="152"/>
      <c r="H80" s="38"/>
      <c r="I80" s="152"/>
      <c r="J80" s="38"/>
      <c r="K80" s="152"/>
      <c r="L80" s="38"/>
      <c r="M80" s="152"/>
      <c r="N80" s="38"/>
      <c r="O80" s="152"/>
      <c r="P80" s="38"/>
      <c r="Q80" s="152"/>
      <c r="R80" s="38"/>
      <c r="S80" s="152"/>
      <c r="T80" s="38"/>
      <c r="U80" s="152"/>
      <c r="V80" s="38"/>
      <c r="W80" s="152"/>
      <c r="X80" s="56"/>
    </row>
    <row r="81" spans="1:24" s="23" customFormat="1" ht="14" outlineLevel="1" x14ac:dyDescent="0.3">
      <c r="B81" s="227"/>
      <c r="C81" s="297" t="s">
        <v>115</v>
      </c>
      <c r="D81" s="152" t="s">
        <v>4</v>
      </c>
      <c r="E81" s="174">
        <f>'Foglio_ Risposta Offerente'!E36</f>
        <v>0</v>
      </c>
      <c r="F81" s="38"/>
      <c r="G81" s="174">
        <f>'Foglio_ Risposta Offerente'!G36</f>
        <v>0</v>
      </c>
      <c r="H81" s="38"/>
      <c r="I81" s="174">
        <f>'Foglio_ Risposta Offerente'!I36</f>
        <v>0</v>
      </c>
      <c r="J81" s="38"/>
      <c r="K81" s="174">
        <f>'Foglio_ Risposta Offerente'!K36</f>
        <v>0</v>
      </c>
      <c r="L81" s="38"/>
      <c r="M81" s="174">
        <f>'Foglio_ Risposta Offerente'!M36</f>
        <v>0</v>
      </c>
      <c r="N81" s="38"/>
      <c r="O81" s="174">
        <f>'Foglio_ Risposta Offerente'!O36</f>
        <v>0</v>
      </c>
      <c r="P81" s="38"/>
      <c r="Q81" s="174">
        <f>'Foglio_ Risposta Offerente'!Q36</f>
        <v>0</v>
      </c>
      <c r="R81" s="38"/>
      <c r="S81" s="174">
        <f>'Foglio_ Risposta Offerente'!S36</f>
        <v>0</v>
      </c>
      <c r="T81" s="38"/>
      <c r="U81" s="174">
        <f>'Foglio_ Risposta Offerente'!U36</f>
        <v>0</v>
      </c>
      <c r="V81" s="38"/>
      <c r="W81" s="174">
        <f>'Foglio_ Risposta Offerente'!W36</f>
        <v>0</v>
      </c>
      <c r="X81" s="56"/>
    </row>
    <row r="82" spans="1:24" s="23" customFormat="1" ht="14" outlineLevel="1" x14ac:dyDescent="0.3">
      <c r="B82" s="227"/>
      <c r="C82" s="297" t="s">
        <v>111</v>
      </c>
      <c r="D82" s="152"/>
      <c r="E82" s="174">
        <f>'Foglio_ Risposta Offerente'!E37</f>
        <v>0</v>
      </c>
      <c r="F82" s="38"/>
      <c r="G82" s="174">
        <f>'Foglio_ Risposta Offerente'!G37</f>
        <v>0</v>
      </c>
      <c r="H82" s="38"/>
      <c r="I82" s="174">
        <f>'Foglio_ Risposta Offerente'!I37</f>
        <v>0</v>
      </c>
      <c r="J82" s="38"/>
      <c r="K82" s="174">
        <f>'Foglio_ Risposta Offerente'!K37</f>
        <v>0</v>
      </c>
      <c r="L82" s="38"/>
      <c r="M82" s="174">
        <f>'Foglio_ Risposta Offerente'!M37</f>
        <v>0</v>
      </c>
      <c r="N82" s="38"/>
      <c r="O82" s="174">
        <f>'Foglio_ Risposta Offerente'!O37</f>
        <v>0</v>
      </c>
      <c r="P82" s="38"/>
      <c r="Q82" s="174">
        <f>'Foglio_ Risposta Offerente'!Q37</f>
        <v>0</v>
      </c>
      <c r="R82" s="38"/>
      <c r="S82" s="174">
        <f>'Foglio_ Risposta Offerente'!S37</f>
        <v>0</v>
      </c>
      <c r="T82" s="38"/>
      <c r="U82" s="174">
        <f>'Foglio_ Risposta Offerente'!U37</f>
        <v>0</v>
      </c>
      <c r="V82" s="38"/>
      <c r="W82" s="174">
        <f>'Foglio_ Risposta Offerente'!W37</f>
        <v>0</v>
      </c>
      <c r="X82" s="56"/>
    </row>
    <row r="83" spans="1:24" s="23" customFormat="1" ht="14" outlineLevel="1" x14ac:dyDescent="0.3">
      <c r="B83" s="227"/>
      <c r="C83" s="304"/>
      <c r="D83" s="152"/>
      <c r="E83" s="152"/>
      <c r="F83" s="38"/>
      <c r="G83" s="152"/>
      <c r="H83" s="38"/>
      <c r="I83" s="152"/>
      <c r="J83" s="38"/>
      <c r="K83" s="152"/>
      <c r="L83" s="38"/>
      <c r="M83" s="152"/>
      <c r="N83" s="38"/>
      <c r="O83" s="152"/>
      <c r="P83" s="38"/>
      <c r="Q83" s="152"/>
      <c r="R83" s="38"/>
      <c r="S83" s="152"/>
      <c r="T83" s="38"/>
      <c r="U83" s="152"/>
      <c r="V83" s="38"/>
      <c r="W83" s="152"/>
      <c r="X83" s="56"/>
    </row>
    <row r="84" spans="1:24" s="23" customFormat="1" ht="14" outlineLevel="1" x14ac:dyDescent="0.3">
      <c r="B84" s="227"/>
      <c r="C84" s="297" t="s">
        <v>114</v>
      </c>
      <c r="D84" s="152" t="s">
        <v>4</v>
      </c>
      <c r="E84" s="174">
        <f>'Foglio_ Risposta Offerente'!E49</f>
        <v>0</v>
      </c>
      <c r="F84" s="38"/>
      <c r="G84" s="174">
        <f>'Foglio_ Risposta Offerente'!G49</f>
        <v>0</v>
      </c>
      <c r="H84" s="38"/>
      <c r="I84" s="174">
        <f>'Foglio_ Risposta Offerente'!I49</f>
        <v>0</v>
      </c>
      <c r="J84" s="38"/>
      <c r="K84" s="174">
        <f>'Foglio_ Risposta Offerente'!K49</f>
        <v>0</v>
      </c>
      <c r="L84" s="38"/>
      <c r="M84" s="174">
        <f>'Foglio_ Risposta Offerente'!M49</f>
        <v>0</v>
      </c>
      <c r="N84" s="38"/>
      <c r="O84" s="174">
        <f>'Foglio_ Risposta Offerente'!O49</f>
        <v>0</v>
      </c>
      <c r="P84" s="38"/>
      <c r="Q84" s="174">
        <f>'Foglio_ Risposta Offerente'!Q49</f>
        <v>0</v>
      </c>
      <c r="R84" s="38"/>
      <c r="S84" s="174">
        <f>'Foglio_ Risposta Offerente'!S49</f>
        <v>0</v>
      </c>
      <c r="T84" s="38"/>
      <c r="U84" s="174">
        <f>'Foglio_ Risposta Offerente'!U49</f>
        <v>0</v>
      </c>
      <c r="V84" s="38"/>
      <c r="W84" s="174">
        <f>'Foglio_ Risposta Offerente'!W49</f>
        <v>0</v>
      </c>
      <c r="X84" s="56"/>
    </row>
    <row r="85" spans="1:24" s="23" customFormat="1" ht="14" outlineLevel="1" x14ac:dyDescent="0.3">
      <c r="B85" s="227"/>
      <c r="C85" s="297" t="s">
        <v>111</v>
      </c>
      <c r="D85" s="152"/>
      <c r="E85" s="174">
        <f>'Foglio_ Risposta Offerente'!E50</f>
        <v>0</v>
      </c>
      <c r="F85" s="38"/>
      <c r="G85" s="174">
        <f>'Foglio_ Risposta Offerente'!G50</f>
        <v>0</v>
      </c>
      <c r="H85" s="38"/>
      <c r="I85" s="174">
        <f>'Foglio_ Risposta Offerente'!I50</f>
        <v>0</v>
      </c>
      <c r="J85" s="38"/>
      <c r="K85" s="174">
        <f>'Foglio_ Risposta Offerente'!K50</f>
        <v>0</v>
      </c>
      <c r="L85" s="38"/>
      <c r="M85" s="174">
        <f>'Foglio_ Risposta Offerente'!M50</f>
        <v>0</v>
      </c>
      <c r="N85" s="38"/>
      <c r="O85" s="174">
        <f>'Foglio_ Risposta Offerente'!O50</f>
        <v>0</v>
      </c>
      <c r="P85" s="38"/>
      <c r="Q85" s="174">
        <f>'Foglio_ Risposta Offerente'!Q50</f>
        <v>0</v>
      </c>
      <c r="R85" s="38"/>
      <c r="S85" s="174">
        <f>'Foglio_ Risposta Offerente'!S50</f>
        <v>0</v>
      </c>
      <c r="T85" s="38"/>
      <c r="U85" s="174">
        <f>'Foglio_ Risposta Offerente'!U50</f>
        <v>0</v>
      </c>
      <c r="V85" s="38"/>
      <c r="W85" s="174">
        <f>'Foglio_ Risposta Offerente'!W50</f>
        <v>0</v>
      </c>
      <c r="X85" s="56"/>
    </row>
    <row r="86" spans="1:24" s="23" customFormat="1" ht="14" outlineLevel="1" x14ac:dyDescent="0.3">
      <c r="B86" s="227"/>
      <c r="C86" s="304"/>
      <c r="D86" s="152"/>
      <c r="E86" s="152"/>
      <c r="F86" s="152"/>
      <c r="G86" s="152"/>
      <c r="H86" s="38"/>
      <c r="I86" s="152"/>
      <c r="J86" s="38"/>
      <c r="K86" s="152"/>
      <c r="L86" s="38"/>
      <c r="M86" s="152"/>
      <c r="N86" s="38"/>
      <c r="O86" s="152"/>
      <c r="P86" s="38"/>
      <c r="Q86" s="152"/>
      <c r="R86" s="38"/>
      <c r="S86" s="152"/>
      <c r="T86" s="38"/>
      <c r="U86" s="152"/>
      <c r="V86" s="38"/>
      <c r="W86" s="152"/>
      <c r="X86" s="56"/>
    </row>
    <row r="87" spans="1:24" s="23" customFormat="1" ht="14" outlineLevel="1" x14ac:dyDescent="0.3">
      <c r="B87" s="227"/>
      <c r="C87" s="297" t="s">
        <v>113</v>
      </c>
      <c r="D87" s="152" t="s">
        <v>4</v>
      </c>
      <c r="E87" s="174">
        <f>'Foglio_ Risposta Offerente'!E62</f>
        <v>0</v>
      </c>
      <c r="F87" s="38"/>
      <c r="G87" s="174">
        <f>'Foglio_ Risposta Offerente'!G62</f>
        <v>0</v>
      </c>
      <c r="H87" s="38"/>
      <c r="I87" s="174">
        <f>'Foglio_ Risposta Offerente'!I62</f>
        <v>0</v>
      </c>
      <c r="J87" s="38"/>
      <c r="K87" s="174">
        <f>'Foglio_ Risposta Offerente'!K62</f>
        <v>0</v>
      </c>
      <c r="L87" s="38"/>
      <c r="M87" s="174">
        <f>'Foglio_ Risposta Offerente'!M62</f>
        <v>0</v>
      </c>
      <c r="N87" s="38"/>
      <c r="O87" s="174">
        <f>'Foglio_ Risposta Offerente'!O62</f>
        <v>0</v>
      </c>
      <c r="P87" s="38"/>
      <c r="Q87" s="174">
        <f>'Foglio_ Risposta Offerente'!Q62</f>
        <v>0</v>
      </c>
      <c r="R87" s="38"/>
      <c r="S87" s="174">
        <f>'Foglio_ Risposta Offerente'!S62</f>
        <v>0</v>
      </c>
      <c r="T87" s="38"/>
      <c r="U87" s="174">
        <f>'Foglio_ Risposta Offerente'!U62</f>
        <v>0</v>
      </c>
      <c r="V87" s="38"/>
      <c r="W87" s="174">
        <f>'Foglio_ Risposta Offerente'!W62</f>
        <v>0</v>
      </c>
      <c r="X87" s="56"/>
    </row>
    <row r="88" spans="1:24" s="23" customFormat="1" ht="14" outlineLevel="1" x14ac:dyDescent="0.3">
      <c r="B88" s="227"/>
      <c r="C88" s="297" t="s">
        <v>111</v>
      </c>
      <c r="D88" s="152"/>
      <c r="E88" s="174">
        <f>'Foglio_ Risposta Offerente'!E63</f>
        <v>0</v>
      </c>
      <c r="F88" s="38"/>
      <c r="G88" s="174">
        <f>'Foglio_ Risposta Offerente'!G63</f>
        <v>0</v>
      </c>
      <c r="H88" s="38"/>
      <c r="I88" s="174">
        <f>'Foglio_ Risposta Offerente'!I63</f>
        <v>0</v>
      </c>
      <c r="J88" s="38"/>
      <c r="K88" s="174">
        <f>'Foglio_ Risposta Offerente'!K63</f>
        <v>0</v>
      </c>
      <c r="L88" s="38"/>
      <c r="M88" s="174">
        <f>'Foglio_ Risposta Offerente'!M63</f>
        <v>0</v>
      </c>
      <c r="N88" s="38"/>
      <c r="O88" s="174">
        <f>'Foglio_ Risposta Offerente'!O63</f>
        <v>0</v>
      </c>
      <c r="P88" s="38"/>
      <c r="Q88" s="174">
        <f>'Foglio_ Risposta Offerente'!Q63</f>
        <v>0</v>
      </c>
      <c r="R88" s="38"/>
      <c r="S88" s="174">
        <f>'Foglio_ Risposta Offerente'!S63</f>
        <v>0</v>
      </c>
      <c r="T88" s="38"/>
      <c r="U88" s="174">
        <f>'Foglio_ Risposta Offerente'!U63</f>
        <v>0</v>
      </c>
      <c r="V88" s="38"/>
      <c r="W88" s="174">
        <f>'Foglio_ Risposta Offerente'!W63</f>
        <v>0</v>
      </c>
      <c r="X88" s="56"/>
    </row>
    <row r="89" spans="1:24" s="23" customFormat="1" ht="14" outlineLevel="1" x14ac:dyDescent="0.3">
      <c r="B89" s="227"/>
      <c r="C89" s="304"/>
      <c r="D89" s="152"/>
      <c r="E89" s="152"/>
      <c r="F89" s="152"/>
      <c r="G89" s="152"/>
      <c r="H89" s="38"/>
      <c r="I89" s="152"/>
      <c r="J89" s="38"/>
      <c r="K89" s="152"/>
      <c r="L89" s="38"/>
      <c r="M89" s="152"/>
      <c r="N89" s="38"/>
      <c r="O89" s="152"/>
      <c r="P89" s="38"/>
      <c r="Q89" s="152"/>
      <c r="R89" s="38"/>
      <c r="S89" s="152"/>
      <c r="T89" s="38"/>
      <c r="U89" s="152"/>
      <c r="V89" s="38"/>
      <c r="W89" s="152"/>
      <c r="X89" s="56"/>
    </row>
    <row r="90" spans="1:24" s="23" customFormat="1" ht="14" outlineLevel="1" x14ac:dyDescent="0.3">
      <c r="B90" s="227"/>
      <c r="C90" s="297" t="s">
        <v>112</v>
      </c>
      <c r="D90" s="152" t="s">
        <v>4</v>
      </c>
      <c r="E90" s="174">
        <f>'Foglio_ Risposta Offerente'!E75</f>
        <v>0</v>
      </c>
      <c r="F90" s="38"/>
      <c r="G90" s="174">
        <f>'Foglio_ Risposta Offerente'!G75</f>
        <v>0</v>
      </c>
      <c r="H90" s="38"/>
      <c r="I90" s="174">
        <f>'Foglio_ Risposta Offerente'!I75</f>
        <v>0</v>
      </c>
      <c r="J90" s="38"/>
      <c r="K90" s="174">
        <f>'Foglio_ Risposta Offerente'!K75</f>
        <v>0</v>
      </c>
      <c r="L90" s="38"/>
      <c r="M90" s="174">
        <f>'Foglio_ Risposta Offerente'!M75</f>
        <v>0</v>
      </c>
      <c r="N90" s="38"/>
      <c r="O90" s="174">
        <f>'Foglio_ Risposta Offerente'!O75</f>
        <v>0</v>
      </c>
      <c r="P90" s="38"/>
      <c r="Q90" s="174">
        <f>'Foglio_ Risposta Offerente'!Q75</f>
        <v>0</v>
      </c>
      <c r="R90" s="38"/>
      <c r="S90" s="174">
        <f>'Foglio_ Risposta Offerente'!S75</f>
        <v>0</v>
      </c>
      <c r="T90" s="38"/>
      <c r="U90" s="174">
        <f>'Foglio_ Risposta Offerente'!U75</f>
        <v>0</v>
      </c>
      <c r="V90" s="38"/>
      <c r="W90" s="174">
        <f>'Foglio_ Risposta Offerente'!W75</f>
        <v>0</v>
      </c>
      <c r="X90" s="56"/>
    </row>
    <row r="91" spans="1:24" s="23" customFormat="1" ht="14" outlineLevel="1" x14ac:dyDescent="0.3">
      <c r="B91" s="227"/>
      <c r="C91" s="297" t="s">
        <v>111</v>
      </c>
      <c r="D91" s="152"/>
      <c r="E91" s="174">
        <f>'Foglio_ Risposta Offerente'!E76</f>
        <v>0</v>
      </c>
      <c r="F91" s="38"/>
      <c r="G91" s="174">
        <f>'Foglio_ Risposta Offerente'!G76</f>
        <v>0</v>
      </c>
      <c r="H91" s="38"/>
      <c r="I91" s="174">
        <f>'Foglio_ Risposta Offerente'!I76</f>
        <v>0</v>
      </c>
      <c r="J91" s="38"/>
      <c r="K91" s="174">
        <f>'Foglio_ Risposta Offerente'!K76</f>
        <v>0</v>
      </c>
      <c r="L91" s="38"/>
      <c r="M91" s="174">
        <f>'Foglio_ Risposta Offerente'!M76</f>
        <v>0</v>
      </c>
      <c r="N91" s="38"/>
      <c r="O91" s="174">
        <f>'Foglio_ Risposta Offerente'!O76</f>
        <v>0</v>
      </c>
      <c r="P91" s="38"/>
      <c r="Q91" s="174">
        <f>'Foglio_ Risposta Offerente'!Q76</f>
        <v>0</v>
      </c>
      <c r="R91" s="38"/>
      <c r="S91" s="174">
        <f>'Foglio_ Risposta Offerente'!S76</f>
        <v>0</v>
      </c>
      <c r="T91" s="38"/>
      <c r="U91" s="174">
        <f>'Foglio_ Risposta Offerente'!U76</f>
        <v>0</v>
      </c>
      <c r="V91" s="38"/>
      <c r="W91" s="174">
        <f>'Foglio_ Risposta Offerente'!W76</f>
        <v>0</v>
      </c>
      <c r="X91" s="56"/>
    </row>
    <row r="92" spans="1:24" s="23" customFormat="1" ht="14" outlineLevel="1" x14ac:dyDescent="0.3">
      <c r="B92" s="227"/>
      <c r="C92" s="304"/>
      <c r="D92" s="152"/>
      <c r="E92" s="152"/>
      <c r="F92" s="152"/>
      <c r="G92" s="152"/>
      <c r="H92" s="38"/>
      <c r="I92" s="152"/>
      <c r="J92" s="38"/>
      <c r="K92" s="152"/>
      <c r="L92" s="38"/>
      <c r="M92" s="152"/>
      <c r="N92" s="38"/>
      <c r="O92" s="152"/>
      <c r="P92" s="38"/>
      <c r="Q92" s="152"/>
      <c r="R92" s="38"/>
      <c r="S92" s="152"/>
      <c r="T92" s="38"/>
      <c r="U92" s="152"/>
      <c r="V92" s="38"/>
      <c r="W92" s="152"/>
      <c r="X92" s="56"/>
    </row>
    <row r="93" spans="1:24" s="58" customFormat="1" ht="14" outlineLevel="1" x14ac:dyDescent="0.3">
      <c r="A93" s="23"/>
      <c r="B93" s="226"/>
      <c r="C93" s="300" t="s">
        <v>116</v>
      </c>
      <c r="D93" s="152"/>
      <c r="E93" s="152"/>
      <c r="F93" s="152"/>
      <c r="G93" s="152"/>
      <c r="H93" s="38"/>
      <c r="I93" s="152"/>
      <c r="J93" s="38"/>
      <c r="K93" s="152"/>
      <c r="L93" s="38"/>
      <c r="M93" s="152"/>
      <c r="N93" s="38"/>
      <c r="O93" s="152"/>
      <c r="P93" s="38"/>
      <c r="Q93" s="152"/>
      <c r="R93" s="38"/>
      <c r="S93" s="152"/>
      <c r="T93" s="38"/>
      <c r="U93" s="152"/>
      <c r="V93" s="38"/>
      <c r="W93" s="152"/>
      <c r="X93" s="56"/>
    </row>
    <row r="94" spans="1:24" s="23" customFormat="1" ht="14" outlineLevel="1" x14ac:dyDescent="0.3">
      <c r="B94" s="227"/>
      <c r="C94" s="297" t="s">
        <v>117</v>
      </c>
      <c r="D94" s="152" t="s">
        <v>147</v>
      </c>
      <c r="E94" s="174">
        <f>'Foglio_ Risposta Offerente'!E25</f>
        <v>0</v>
      </c>
      <c r="F94" s="38"/>
      <c r="G94" s="174">
        <f>'Foglio_ Risposta Offerente'!G25</f>
        <v>0</v>
      </c>
      <c r="H94" s="38"/>
      <c r="I94" s="174">
        <f>'Foglio_ Risposta Offerente'!I25</f>
        <v>0</v>
      </c>
      <c r="J94" s="38"/>
      <c r="K94" s="174">
        <f>'Foglio_ Risposta Offerente'!K25</f>
        <v>0</v>
      </c>
      <c r="L94" s="38"/>
      <c r="M94" s="174">
        <f>'Foglio_ Risposta Offerente'!M25</f>
        <v>0</v>
      </c>
      <c r="N94" s="38"/>
      <c r="O94" s="174">
        <f>'Foglio_ Risposta Offerente'!O25</f>
        <v>0</v>
      </c>
      <c r="P94" s="38"/>
      <c r="Q94" s="174">
        <f>'Foglio_ Risposta Offerente'!Q25</f>
        <v>0</v>
      </c>
      <c r="R94" s="38"/>
      <c r="S94" s="174">
        <f>'Foglio_ Risposta Offerente'!S25</f>
        <v>0</v>
      </c>
      <c r="T94" s="38"/>
      <c r="U94" s="174">
        <f>'Foglio_ Risposta Offerente'!U25</f>
        <v>0</v>
      </c>
      <c r="V94" s="38"/>
      <c r="W94" s="174">
        <f>'Foglio_ Risposta Offerente'!W25</f>
        <v>0</v>
      </c>
      <c r="X94" s="56"/>
    </row>
    <row r="95" spans="1:24" s="23" customFormat="1" ht="14" outlineLevel="1" x14ac:dyDescent="0.3">
      <c r="B95" s="227"/>
      <c r="C95" s="306" t="s">
        <v>118</v>
      </c>
      <c r="D95" s="152" t="s">
        <v>150</v>
      </c>
      <c r="E95" s="174">
        <f>'Foglio_ Risposta Offerente'!E26</f>
        <v>0</v>
      </c>
      <c r="F95" s="38"/>
      <c r="G95" s="174">
        <f>'Foglio_ Risposta Offerente'!G26</f>
        <v>0</v>
      </c>
      <c r="H95" s="38"/>
      <c r="I95" s="174">
        <f>'Foglio_ Risposta Offerente'!I26</f>
        <v>0</v>
      </c>
      <c r="J95" s="38"/>
      <c r="K95" s="174">
        <f>'Foglio_ Risposta Offerente'!K26</f>
        <v>0</v>
      </c>
      <c r="L95" s="38"/>
      <c r="M95" s="174">
        <f>'Foglio_ Risposta Offerente'!M26</f>
        <v>0</v>
      </c>
      <c r="N95" s="38"/>
      <c r="O95" s="174">
        <f>'Foglio_ Risposta Offerente'!O26</f>
        <v>0</v>
      </c>
      <c r="P95" s="38"/>
      <c r="Q95" s="174">
        <f>'Foglio_ Risposta Offerente'!Q26</f>
        <v>0</v>
      </c>
      <c r="R95" s="38"/>
      <c r="S95" s="174">
        <f>'Foglio_ Risposta Offerente'!S26</f>
        <v>0</v>
      </c>
      <c r="T95" s="38"/>
      <c r="U95" s="174">
        <f>'Foglio_ Risposta Offerente'!U26</f>
        <v>0</v>
      </c>
      <c r="V95" s="38"/>
      <c r="W95" s="174">
        <f>'Foglio_ Risposta Offerente'!W26</f>
        <v>0</v>
      </c>
      <c r="X95" s="56"/>
    </row>
    <row r="96" spans="1:24" s="23" customFormat="1" ht="14" outlineLevel="1" x14ac:dyDescent="0.3">
      <c r="B96" s="227"/>
      <c r="C96" s="264" t="s">
        <v>119</v>
      </c>
      <c r="D96" s="152" t="str">
        <f>$E$11&amp;"/apparecchio di illuminazione"</f>
        <v>/apparecchio di illuminazione</v>
      </c>
      <c r="E96" s="174">
        <f>'Foglio_ Risposta Offerente'!E27</f>
        <v>0</v>
      </c>
      <c r="F96" s="38"/>
      <c r="G96" s="174">
        <f>'Foglio_ Risposta Offerente'!G27</f>
        <v>0</v>
      </c>
      <c r="H96" s="38"/>
      <c r="I96" s="174">
        <f>'Foglio_ Risposta Offerente'!I27</f>
        <v>0</v>
      </c>
      <c r="J96" s="38"/>
      <c r="K96" s="174">
        <f>'Foglio_ Risposta Offerente'!K27</f>
        <v>0</v>
      </c>
      <c r="L96" s="38"/>
      <c r="M96" s="174">
        <f>'Foglio_ Risposta Offerente'!M27</f>
        <v>0</v>
      </c>
      <c r="N96" s="38"/>
      <c r="O96" s="174">
        <f>'Foglio_ Risposta Offerente'!O27</f>
        <v>0</v>
      </c>
      <c r="P96" s="38"/>
      <c r="Q96" s="174">
        <f>'Foglio_ Risposta Offerente'!Q27</f>
        <v>0</v>
      </c>
      <c r="R96" s="38"/>
      <c r="S96" s="174">
        <f>'Foglio_ Risposta Offerente'!S27</f>
        <v>0</v>
      </c>
      <c r="T96" s="38"/>
      <c r="U96" s="174">
        <f>'Foglio_ Risposta Offerente'!U27</f>
        <v>0</v>
      </c>
      <c r="V96" s="38"/>
      <c r="W96" s="174">
        <f>'Foglio_ Risposta Offerente'!W27</f>
        <v>0</v>
      </c>
      <c r="X96" s="56"/>
    </row>
    <row r="97" spans="2:24" s="23" customFormat="1" ht="14" outlineLevel="1" x14ac:dyDescent="0.3">
      <c r="B97" s="227"/>
      <c r="C97" s="264" t="s">
        <v>120</v>
      </c>
      <c r="D97" s="152" t="str">
        <f>$E$11&amp;"/apparecchio di illuminazione"</f>
        <v>/apparecchio di illuminazione</v>
      </c>
      <c r="E97" s="174">
        <f>'Foglio_ Risposta Offerente'!E28</f>
        <v>0</v>
      </c>
      <c r="F97" s="38"/>
      <c r="G97" s="174">
        <f>'Foglio_ Risposta Offerente'!G28</f>
        <v>0</v>
      </c>
      <c r="H97" s="38"/>
      <c r="I97" s="174">
        <f>'Foglio_ Risposta Offerente'!I28</f>
        <v>0</v>
      </c>
      <c r="J97" s="38"/>
      <c r="K97" s="174">
        <f>'Foglio_ Risposta Offerente'!K28</f>
        <v>0</v>
      </c>
      <c r="L97" s="38"/>
      <c r="M97" s="174">
        <f>'Foglio_ Risposta Offerente'!M28</f>
        <v>0</v>
      </c>
      <c r="N97" s="38"/>
      <c r="O97" s="174">
        <f>'Foglio_ Risposta Offerente'!O28</f>
        <v>0</v>
      </c>
      <c r="P97" s="38"/>
      <c r="Q97" s="174">
        <f>'Foglio_ Risposta Offerente'!Q28</f>
        <v>0</v>
      </c>
      <c r="R97" s="38"/>
      <c r="S97" s="174">
        <f>'Foglio_ Risposta Offerente'!S28</f>
        <v>0</v>
      </c>
      <c r="T97" s="38"/>
      <c r="U97" s="174">
        <f>'Foglio_ Risposta Offerente'!U28</f>
        <v>0</v>
      </c>
      <c r="V97" s="38"/>
      <c r="W97" s="174">
        <f>'Foglio_ Risposta Offerente'!W28</f>
        <v>0</v>
      </c>
      <c r="X97" s="56"/>
    </row>
    <row r="98" spans="2:24" s="23" customFormat="1" ht="14" outlineLevel="1" x14ac:dyDescent="0.3">
      <c r="B98" s="227"/>
      <c r="C98" s="264" t="s">
        <v>121</v>
      </c>
      <c r="D98" s="152" t="s">
        <v>150</v>
      </c>
      <c r="E98" s="174">
        <f>'Foglio_ Risposta Offerente'!E29</f>
        <v>0</v>
      </c>
      <c r="F98" s="38"/>
      <c r="G98" s="174">
        <f>'Foglio_ Risposta Offerente'!G29</f>
        <v>0</v>
      </c>
      <c r="H98" s="38"/>
      <c r="I98" s="174">
        <f>'Foglio_ Risposta Offerente'!I29</f>
        <v>0</v>
      </c>
      <c r="J98" s="38"/>
      <c r="K98" s="174">
        <f>'Foglio_ Risposta Offerente'!K29</f>
        <v>0</v>
      </c>
      <c r="L98" s="38"/>
      <c r="M98" s="174">
        <f>'Foglio_ Risposta Offerente'!M29</f>
        <v>0</v>
      </c>
      <c r="N98" s="38"/>
      <c r="O98" s="174">
        <f>'Foglio_ Risposta Offerente'!O29</f>
        <v>0</v>
      </c>
      <c r="P98" s="38"/>
      <c r="Q98" s="174">
        <f>'Foglio_ Risposta Offerente'!Q29</f>
        <v>0</v>
      </c>
      <c r="R98" s="38"/>
      <c r="S98" s="174">
        <f>'Foglio_ Risposta Offerente'!S29</f>
        <v>0</v>
      </c>
      <c r="T98" s="38"/>
      <c r="U98" s="174">
        <f>'Foglio_ Risposta Offerente'!U29</f>
        <v>0</v>
      </c>
      <c r="V98" s="38"/>
      <c r="W98" s="174">
        <f>'Foglio_ Risposta Offerente'!W29</f>
        <v>0</v>
      </c>
      <c r="X98" s="56"/>
    </row>
    <row r="99" spans="2:24" s="23" customFormat="1" ht="14" outlineLevel="1" x14ac:dyDescent="0.3">
      <c r="B99" s="227"/>
      <c r="C99" s="264" t="s">
        <v>122</v>
      </c>
      <c r="D99" s="152" t="str">
        <f>$E$11&amp;"/apparecchio di illuminazione"</f>
        <v>/apparecchio di illuminazione</v>
      </c>
      <c r="E99" s="174">
        <f>'Foglio_ Risposta Offerente'!E30</f>
        <v>0</v>
      </c>
      <c r="F99" s="38"/>
      <c r="G99" s="174">
        <f>'Foglio_ Risposta Offerente'!G30</f>
        <v>0</v>
      </c>
      <c r="H99" s="38"/>
      <c r="I99" s="174">
        <f>'Foglio_ Risposta Offerente'!I30</f>
        <v>0</v>
      </c>
      <c r="J99" s="38"/>
      <c r="K99" s="174">
        <f>'Foglio_ Risposta Offerente'!K30</f>
        <v>0</v>
      </c>
      <c r="L99" s="38"/>
      <c r="M99" s="174">
        <f>'Foglio_ Risposta Offerente'!M30</f>
        <v>0</v>
      </c>
      <c r="N99" s="38"/>
      <c r="O99" s="174">
        <f>'Foglio_ Risposta Offerente'!O30</f>
        <v>0</v>
      </c>
      <c r="P99" s="38"/>
      <c r="Q99" s="174">
        <f>'Foglio_ Risposta Offerente'!Q30</f>
        <v>0</v>
      </c>
      <c r="R99" s="38"/>
      <c r="S99" s="174">
        <f>'Foglio_ Risposta Offerente'!S30</f>
        <v>0</v>
      </c>
      <c r="T99" s="38"/>
      <c r="U99" s="174">
        <f>'Foglio_ Risposta Offerente'!U30</f>
        <v>0</v>
      </c>
      <c r="V99" s="38"/>
      <c r="W99" s="174">
        <f>'Foglio_ Risposta Offerente'!W30</f>
        <v>0</v>
      </c>
      <c r="X99" s="56"/>
    </row>
    <row r="100" spans="2:24" s="23" customFormat="1" ht="14" outlineLevel="1" x14ac:dyDescent="0.3">
      <c r="B100" s="227"/>
      <c r="C100" s="264" t="s">
        <v>123</v>
      </c>
      <c r="D100" s="152" t="str">
        <f>$E$11&amp;"/apparecchio di illuminazione"</f>
        <v>/apparecchio di illuminazione</v>
      </c>
      <c r="E100" s="174">
        <f>'Foglio_ Risposta Offerente'!E31</f>
        <v>0</v>
      </c>
      <c r="F100" s="38"/>
      <c r="G100" s="174">
        <f>'Foglio_ Risposta Offerente'!G31</f>
        <v>0</v>
      </c>
      <c r="H100" s="38"/>
      <c r="I100" s="174">
        <f>'Foglio_ Risposta Offerente'!I31</f>
        <v>0</v>
      </c>
      <c r="J100" s="38"/>
      <c r="K100" s="174">
        <f>'Foglio_ Risposta Offerente'!K31</f>
        <v>0</v>
      </c>
      <c r="L100" s="38"/>
      <c r="M100" s="174">
        <f>'Foglio_ Risposta Offerente'!M31</f>
        <v>0</v>
      </c>
      <c r="N100" s="38"/>
      <c r="O100" s="174">
        <f>'Foglio_ Risposta Offerente'!O31</f>
        <v>0</v>
      </c>
      <c r="P100" s="38"/>
      <c r="Q100" s="174">
        <f>'Foglio_ Risposta Offerente'!Q31</f>
        <v>0</v>
      </c>
      <c r="R100" s="38"/>
      <c r="S100" s="174">
        <f>'Foglio_ Risposta Offerente'!S31</f>
        <v>0</v>
      </c>
      <c r="T100" s="38"/>
      <c r="U100" s="174">
        <f>'Foglio_ Risposta Offerente'!U31</f>
        <v>0</v>
      </c>
      <c r="V100" s="38"/>
      <c r="W100" s="174">
        <f>'Foglio_ Risposta Offerente'!W31</f>
        <v>0</v>
      </c>
      <c r="X100" s="56"/>
    </row>
    <row r="101" spans="2:24" s="23" customFormat="1" ht="14" outlineLevel="1" x14ac:dyDescent="0.3">
      <c r="B101" s="227"/>
      <c r="C101" s="105"/>
      <c r="D101" s="152"/>
      <c r="E101" s="152"/>
      <c r="F101" s="152"/>
      <c r="G101" s="152"/>
      <c r="H101" s="152"/>
      <c r="I101" s="152"/>
      <c r="J101" s="152"/>
      <c r="K101" s="152"/>
      <c r="L101" s="152"/>
      <c r="M101" s="152"/>
      <c r="N101" s="152"/>
      <c r="O101" s="152"/>
      <c r="P101" s="152"/>
      <c r="Q101" s="152"/>
      <c r="R101" s="152"/>
      <c r="S101" s="152"/>
      <c r="T101" s="152"/>
      <c r="U101" s="152"/>
      <c r="V101" s="152"/>
      <c r="W101" s="152"/>
      <c r="X101" s="56"/>
    </row>
    <row r="102" spans="2:24" s="23" customFormat="1" ht="14" outlineLevel="1" x14ac:dyDescent="0.3">
      <c r="B102" s="227"/>
      <c r="C102" s="105" t="s">
        <v>127</v>
      </c>
      <c r="D102" s="152" t="s">
        <v>147</v>
      </c>
      <c r="E102" s="174">
        <f>'Foglio_ Risposta Offerente'!E38</f>
        <v>0</v>
      </c>
      <c r="F102" s="38"/>
      <c r="G102" s="174">
        <f>'Foglio_ Risposta Offerente'!G38</f>
        <v>0</v>
      </c>
      <c r="H102" s="38"/>
      <c r="I102" s="174">
        <f>'Foglio_ Risposta Offerente'!I38</f>
        <v>0</v>
      </c>
      <c r="J102" s="38"/>
      <c r="K102" s="174">
        <f>'Foglio_ Risposta Offerente'!K38</f>
        <v>0</v>
      </c>
      <c r="L102" s="38"/>
      <c r="M102" s="174">
        <f>'Foglio_ Risposta Offerente'!M38</f>
        <v>0</v>
      </c>
      <c r="N102" s="38"/>
      <c r="O102" s="174">
        <f>'Foglio_ Risposta Offerente'!O38</f>
        <v>0</v>
      </c>
      <c r="P102" s="38"/>
      <c r="Q102" s="174">
        <f>'Foglio_ Risposta Offerente'!Q38</f>
        <v>0</v>
      </c>
      <c r="R102" s="38"/>
      <c r="S102" s="174">
        <f>'Foglio_ Risposta Offerente'!S38</f>
        <v>0</v>
      </c>
      <c r="T102" s="38"/>
      <c r="U102" s="174">
        <f>'Foglio_ Risposta Offerente'!U38</f>
        <v>0</v>
      </c>
      <c r="V102" s="38"/>
      <c r="W102" s="174">
        <f>'Foglio_ Risposta Offerente'!W38</f>
        <v>0</v>
      </c>
      <c r="X102" s="56"/>
    </row>
    <row r="103" spans="2:24" s="23" customFormat="1" ht="14" outlineLevel="1" x14ac:dyDescent="0.3">
      <c r="B103" s="227"/>
      <c r="C103" s="264" t="s">
        <v>118</v>
      </c>
      <c r="D103" s="152" t="s">
        <v>150</v>
      </c>
      <c r="E103" s="174">
        <f>'Foglio_ Risposta Offerente'!E39</f>
        <v>0</v>
      </c>
      <c r="F103" s="38"/>
      <c r="G103" s="174">
        <f>'Foglio_ Risposta Offerente'!G39</f>
        <v>0</v>
      </c>
      <c r="H103" s="38"/>
      <c r="I103" s="174">
        <f>'Foglio_ Risposta Offerente'!I39</f>
        <v>0</v>
      </c>
      <c r="J103" s="38"/>
      <c r="K103" s="174">
        <f>'Foglio_ Risposta Offerente'!K39</f>
        <v>0</v>
      </c>
      <c r="L103" s="38"/>
      <c r="M103" s="174">
        <f>'Foglio_ Risposta Offerente'!M39</f>
        <v>0</v>
      </c>
      <c r="N103" s="38"/>
      <c r="O103" s="174">
        <f>'Foglio_ Risposta Offerente'!O39</f>
        <v>0</v>
      </c>
      <c r="P103" s="38"/>
      <c r="Q103" s="174">
        <f>'Foglio_ Risposta Offerente'!Q39</f>
        <v>0</v>
      </c>
      <c r="R103" s="38"/>
      <c r="S103" s="174">
        <f>'Foglio_ Risposta Offerente'!S39</f>
        <v>0</v>
      </c>
      <c r="T103" s="38"/>
      <c r="U103" s="174">
        <f>'Foglio_ Risposta Offerente'!U39</f>
        <v>0</v>
      </c>
      <c r="V103" s="38"/>
      <c r="W103" s="174">
        <f>'Foglio_ Risposta Offerente'!W39</f>
        <v>0</v>
      </c>
      <c r="X103" s="56"/>
    </row>
    <row r="104" spans="2:24" s="23" customFormat="1" ht="14" outlineLevel="1" x14ac:dyDescent="0.3">
      <c r="B104" s="227"/>
      <c r="C104" s="264" t="s">
        <v>119</v>
      </c>
      <c r="D104" s="152" t="str">
        <f>$E$11&amp;"/apparecchio di illuminazione"</f>
        <v>/apparecchio di illuminazione</v>
      </c>
      <c r="E104" s="174">
        <f>'Foglio_ Risposta Offerente'!E40</f>
        <v>0</v>
      </c>
      <c r="F104" s="38"/>
      <c r="G104" s="174">
        <f>'Foglio_ Risposta Offerente'!G40</f>
        <v>0</v>
      </c>
      <c r="H104" s="38"/>
      <c r="I104" s="174">
        <f>'Foglio_ Risposta Offerente'!I40</f>
        <v>0</v>
      </c>
      <c r="J104" s="38"/>
      <c r="K104" s="174">
        <f>'Foglio_ Risposta Offerente'!K40</f>
        <v>0</v>
      </c>
      <c r="L104" s="38"/>
      <c r="M104" s="174">
        <f>'Foglio_ Risposta Offerente'!M40</f>
        <v>0</v>
      </c>
      <c r="N104" s="38"/>
      <c r="O104" s="174">
        <f>'Foglio_ Risposta Offerente'!O40</f>
        <v>0</v>
      </c>
      <c r="P104" s="38"/>
      <c r="Q104" s="174">
        <f>'Foglio_ Risposta Offerente'!Q40</f>
        <v>0</v>
      </c>
      <c r="R104" s="38"/>
      <c r="S104" s="174">
        <f>'Foglio_ Risposta Offerente'!S40</f>
        <v>0</v>
      </c>
      <c r="T104" s="38"/>
      <c r="U104" s="174">
        <f>'Foglio_ Risposta Offerente'!U40</f>
        <v>0</v>
      </c>
      <c r="V104" s="38"/>
      <c r="W104" s="174">
        <f>'Foglio_ Risposta Offerente'!W40</f>
        <v>0</v>
      </c>
      <c r="X104" s="56"/>
    </row>
    <row r="105" spans="2:24" s="23" customFormat="1" ht="14" outlineLevel="1" x14ac:dyDescent="0.3">
      <c r="B105" s="227"/>
      <c r="C105" s="264" t="s">
        <v>120</v>
      </c>
      <c r="D105" s="152" t="str">
        <f>$E$11&amp;"/apparecchio di illuminazione"</f>
        <v>/apparecchio di illuminazione</v>
      </c>
      <c r="E105" s="174">
        <f>'Foglio_ Risposta Offerente'!E41</f>
        <v>0</v>
      </c>
      <c r="F105" s="38"/>
      <c r="G105" s="174">
        <f>'Foglio_ Risposta Offerente'!G41</f>
        <v>0</v>
      </c>
      <c r="H105" s="38"/>
      <c r="I105" s="174">
        <f>'Foglio_ Risposta Offerente'!I41</f>
        <v>0</v>
      </c>
      <c r="J105" s="38"/>
      <c r="K105" s="174">
        <f>'Foglio_ Risposta Offerente'!K41</f>
        <v>0</v>
      </c>
      <c r="L105" s="38"/>
      <c r="M105" s="174">
        <f>'Foglio_ Risposta Offerente'!M41</f>
        <v>0</v>
      </c>
      <c r="N105" s="38"/>
      <c r="O105" s="174">
        <f>'Foglio_ Risposta Offerente'!O41</f>
        <v>0</v>
      </c>
      <c r="P105" s="38"/>
      <c r="Q105" s="174">
        <f>'Foglio_ Risposta Offerente'!Q41</f>
        <v>0</v>
      </c>
      <c r="R105" s="38"/>
      <c r="S105" s="174">
        <f>'Foglio_ Risposta Offerente'!S41</f>
        <v>0</v>
      </c>
      <c r="T105" s="38"/>
      <c r="U105" s="174">
        <f>'Foglio_ Risposta Offerente'!U41</f>
        <v>0</v>
      </c>
      <c r="V105" s="38"/>
      <c r="W105" s="174">
        <f>'Foglio_ Risposta Offerente'!W41</f>
        <v>0</v>
      </c>
      <c r="X105" s="56"/>
    </row>
    <row r="106" spans="2:24" s="23" customFormat="1" ht="14" outlineLevel="1" x14ac:dyDescent="0.3">
      <c r="B106" s="227"/>
      <c r="C106" s="264" t="s">
        <v>121</v>
      </c>
      <c r="D106" s="152" t="s">
        <v>150</v>
      </c>
      <c r="E106" s="174">
        <f>'Foglio_ Risposta Offerente'!E42</f>
        <v>0</v>
      </c>
      <c r="F106" s="38"/>
      <c r="G106" s="174">
        <f>'Foglio_ Risposta Offerente'!G42</f>
        <v>0</v>
      </c>
      <c r="H106" s="38"/>
      <c r="I106" s="174">
        <f>'Foglio_ Risposta Offerente'!I42</f>
        <v>0</v>
      </c>
      <c r="J106" s="38"/>
      <c r="K106" s="174">
        <f>'Foglio_ Risposta Offerente'!K42</f>
        <v>0</v>
      </c>
      <c r="L106" s="38"/>
      <c r="M106" s="174">
        <f>'Foglio_ Risposta Offerente'!M42</f>
        <v>0</v>
      </c>
      <c r="N106" s="38"/>
      <c r="O106" s="174">
        <f>'Foglio_ Risposta Offerente'!O42</f>
        <v>0</v>
      </c>
      <c r="P106" s="38"/>
      <c r="Q106" s="174">
        <f>'Foglio_ Risposta Offerente'!Q42</f>
        <v>0</v>
      </c>
      <c r="R106" s="38"/>
      <c r="S106" s="174">
        <f>'Foglio_ Risposta Offerente'!S42</f>
        <v>0</v>
      </c>
      <c r="T106" s="38"/>
      <c r="U106" s="174">
        <f>'Foglio_ Risposta Offerente'!U42</f>
        <v>0</v>
      </c>
      <c r="V106" s="38"/>
      <c r="W106" s="174">
        <f>'Foglio_ Risposta Offerente'!W42</f>
        <v>0</v>
      </c>
      <c r="X106" s="56"/>
    </row>
    <row r="107" spans="2:24" s="23" customFormat="1" ht="14" outlineLevel="1" x14ac:dyDescent="0.3">
      <c r="B107" s="227"/>
      <c r="C107" s="264" t="s">
        <v>122</v>
      </c>
      <c r="D107" s="152" t="str">
        <f>$E$11&amp;"/apparecchio di illuminazione"</f>
        <v>/apparecchio di illuminazione</v>
      </c>
      <c r="E107" s="174">
        <f>'Foglio_ Risposta Offerente'!E43</f>
        <v>0</v>
      </c>
      <c r="F107" s="38"/>
      <c r="G107" s="174">
        <f>'Foglio_ Risposta Offerente'!G43</f>
        <v>0</v>
      </c>
      <c r="H107" s="38"/>
      <c r="I107" s="174">
        <f>'Foglio_ Risposta Offerente'!I43</f>
        <v>0</v>
      </c>
      <c r="J107" s="38"/>
      <c r="K107" s="174">
        <f>'Foglio_ Risposta Offerente'!K43</f>
        <v>0</v>
      </c>
      <c r="L107" s="38"/>
      <c r="M107" s="174">
        <f>'Foglio_ Risposta Offerente'!M43</f>
        <v>0</v>
      </c>
      <c r="N107" s="38"/>
      <c r="O107" s="174">
        <f>'Foglio_ Risposta Offerente'!O43</f>
        <v>0</v>
      </c>
      <c r="P107" s="38"/>
      <c r="Q107" s="174">
        <f>'Foglio_ Risposta Offerente'!Q43</f>
        <v>0</v>
      </c>
      <c r="R107" s="38"/>
      <c r="S107" s="174">
        <f>'Foglio_ Risposta Offerente'!S43</f>
        <v>0</v>
      </c>
      <c r="T107" s="38"/>
      <c r="U107" s="174">
        <f>'Foglio_ Risposta Offerente'!U43</f>
        <v>0</v>
      </c>
      <c r="V107" s="38"/>
      <c r="W107" s="174">
        <f>'Foglio_ Risposta Offerente'!W43</f>
        <v>0</v>
      </c>
      <c r="X107" s="56"/>
    </row>
    <row r="108" spans="2:24" s="23" customFormat="1" ht="14" outlineLevel="1" x14ac:dyDescent="0.3">
      <c r="B108" s="227"/>
      <c r="C108" s="264" t="s">
        <v>123</v>
      </c>
      <c r="D108" s="152" t="str">
        <f>$E$11&amp;"/apparecchio di illuminazione"</f>
        <v>/apparecchio di illuminazione</v>
      </c>
      <c r="E108" s="174">
        <f>'Foglio_ Risposta Offerente'!E44</f>
        <v>0</v>
      </c>
      <c r="F108" s="38"/>
      <c r="G108" s="174">
        <f>'Foglio_ Risposta Offerente'!G44</f>
        <v>0</v>
      </c>
      <c r="H108" s="38"/>
      <c r="I108" s="174">
        <f>'Foglio_ Risposta Offerente'!I44</f>
        <v>0</v>
      </c>
      <c r="J108" s="38"/>
      <c r="K108" s="174">
        <f>'Foglio_ Risposta Offerente'!K44</f>
        <v>0</v>
      </c>
      <c r="L108" s="38"/>
      <c r="M108" s="174">
        <f>'Foglio_ Risposta Offerente'!M44</f>
        <v>0</v>
      </c>
      <c r="N108" s="38"/>
      <c r="O108" s="174">
        <f>'Foglio_ Risposta Offerente'!O44</f>
        <v>0</v>
      </c>
      <c r="P108" s="38"/>
      <c r="Q108" s="174">
        <f>'Foglio_ Risposta Offerente'!Q44</f>
        <v>0</v>
      </c>
      <c r="R108" s="38"/>
      <c r="S108" s="174">
        <f>'Foglio_ Risposta Offerente'!S44</f>
        <v>0</v>
      </c>
      <c r="T108" s="38"/>
      <c r="U108" s="174">
        <f>'Foglio_ Risposta Offerente'!U44</f>
        <v>0</v>
      </c>
      <c r="V108" s="38"/>
      <c r="W108" s="174">
        <f>'Foglio_ Risposta Offerente'!W44</f>
        <v>0</v>
      </c>
      <c r="X108" s="56"/>
    </row>
    <row r="109" spans="2:24" s="23" customFormat="1" ht="14" outlineLevel="1" x14ac:dyDescent="0.3">
      <c r="B109" s="227"/>
      <c r="C109" s="105"/>
      <c r="D109" s="152"/>
      <c r="E109" s="152"/>
      <c r="F109" s="152"/>
      <c r="G109" s="152"/>
      <c r="H109" s="152"/>
      <c r="I109" s="152"/>
      <c r="J109" s="152"/>
      <c r="K109" s="152"/>
      <c r="L109" s="152"/>
      <c r="M109" s="152"/>
      <c r="N109" s="152"/>
      <c r="O109" s="152"/>
      <c r="P109" s="152"/>
      <c r="Q109" s="152"/>
      <c r="R109" s="152"/>
      <c r="S109" s="152"/>
      <c r="T109" s="152"/>
      <c r="U109" s="152"/>
      <c r="V109" s="152"/>
      <c r="W109" s="152"/>
      <c r="X109" s="56"/>
    </row>
    <row r="110" spans="2:24" s="23" customFormat="1" ht="14" outlineLevel="1" x14ac:dyDescent="0.3">
      <c r="B110" s="227"/>
      <c r="C110" s="105" t="s">
        <v>126</v>
      </c>
      <c r="D110" s="152" t="s">
        <v>147</v>
      </c>
      <c r="E110" s="174">
        <f>'Foglio_ Risposta Offerente'!E51</f>
        <v>0</v>
      </c>
      <c r="F110" s="38"/>
      <c r="G110" s="174">
        <f>'Foglio_ Risposta Offerente'!G51</f>
        <v>0</v>
      </c>
      <c r="H110" s="38"/>
      <c r="I110" s="174">
        <f>'Foglio_ Risposta Offerente'!I51</f>
        <v>0</v>
      </c>
      <c r="J110" s="38"/>
      <c r="K110" s="174">
        <f>'Foglio_ Risposta Offerente'!K51</f>
        <v>0</v>
      </c>
      <c r="L110" s="38"/>
      <c r="M110" s="174">
        <f>'Foglio_ Risposta Offerente'!M51</f>
        <v>0</v>
      </c>
      <c r="N110" s="38"/>
      <c r="O110" s="174">
        <f>'Foglio_ Risposta Offerente'!O51</f>
        <v>0</v>
      </c>
      <c r="P110" s="38"/>
      <c r="Q110" s="174">
        <f>'Foglio_ Risposta Offerente'!Q51</f>
        <v>0</v>
      </c>
      <c r="R110" s="38"/>
      <c r="S110" s="174">
        <f>'Foglio_ Risposta Offerente'!S51</f>
        <v>0</v>
      </c>
      <c r="T110" s="38"/>
      <c r="U110" s="174">
        <f>'Foglio_ Risposta Offerente'!U51</f>
        <v>0</v>
      </c>
      <c r="V110" s="38"/>
      <c r="W110" s="174">
        <f>'Foglio_ Risposta Offerente'!W51</f>
        <v>0</v>
      </c>
      <c r="X110" s="56"/>
    </row>
    <row r="111" spans="2:24" s="23" customFormat="1" ht="14" outlineLevel="1" x14ac:dyDescent="0.3">
      <c r="B111" s="227"/>
      <c r="C111" s="264" t="s">
        <v>118</v>
      </c>
      <c r="D111" s="152" t="s">
        <v>150</v>
      </c>
      <c r="E111" s="174">
        <f>'Foglio_ Risposta Offerente'!E52</f>
        <v>0</v>
      </c>
      <c r="F111" s="38"/>
      <c r="G111" s="174">
        <f>'Foglio_ Risposta Offerente'!G52</f>
        <v>0</v>
      </c>
      <c r="H111" s="38"/>
      <c r="I111" s="174">
        <f>'Foglio_ Risposta Offerente'!I52</f>
        <v>0</v>
      </c>
      <c r="J111" s="38"/>
      <c r="K111" s="174">
        <f>'Foglio_ Risposta Offerente'!K52</f>
        <v>0</v>
      </c>
      <c r="L111" s="38"/>
      <c r="M111" s="174">
        <f>'Foglio_ Risposta Offerente'!M52</f>
        <v>0</v>
      </c>
      <c r="N111" s="38"/>
      <c r="O111" s="174">
        <f>'Foglio_ Risposta Offerente'!O52</f>
        <v>0</v>
      </c>
      <c r="P111" s="38"/>
      <c r="Q111" s="174">
        <f>'Foglio_ Risposta Offerente'!Q52</f>
        <v>0</v>
      </c>
      <c r="R111" s="38"/>
      <c r="S111" s="174">
        <f>'Foglio_ Risposta Offerente'!S52</f>
        <v>0</v>
      </c>
      <c r="T111" s="38"/>
      <c r="U111" s="174">
        <f>'Foglio_ Risposta Offerente'!U52</f>
        <v>0</v>
      </c>
      <c r="V111" s="38"/>
      <c r="W111" s="174">
        <f>'Foglio_ Risposta Offerente'!W52</f>
        <v>0</v>
      </c>
      <c r="X111" s="56"/>
    </row>
    <row r="112" spans="2:24" s="23" customFormat="1" ht="14" outlineLevel="1" x14ac:dyDescent="0.3">
      <c r="B112" s="227"/>
      <c r="C112" s="264" t="s">
        <v>119</v>
      </c>
      <c r="D112" s="152" t="str">
        <f>$E$11&amp;"/apparecchio di illuminazione"</f>
        <v>/apparecchio di illuminazione</v>
      </c>
      <c r="E112" s="174">
        <f>'Foglio_ Risposta Offerente'!E53</f>
        <v>0</v>
      </c>
      <c r="F112" s="38"/>
      <c r="G112" s="174">
        <f>'Foglio_ Risposta Offerente'!G53</f>
        <v>0</v>
      </c>
      <c r="H112" s="38"/>
      <c r="I112" s="174">
        <f>'Foglio_ Risposta Offerente'!I53</f>
        <v>0</v>
      </c>
      <c r="J112" s="38"/>
      <c r="K112" s="174">
        <f>'Foglio_ Risposta Offerente'!K53</f>
        <v>0</v>
      </c>
      <c r="L112" s="38"/>
      <c r="M112" s="174">
        <f>'Foglio_ Risposta Offerente'!M53</f>
        <v>0</v>
      </c>
      <c r="N112" s="38"/>
      <c r="O112" s="174">
        <f>'Foglio_ Risposta Offerente'!O53</f>
        <v>0</v>
      </c>
      <c r="P112" s="38"/>
      <c r="Q112" s="174">
        <f>'Foglio_ Risposta Offerente'!Q53</f>
        <v>0</v>
      </c>
      <c r="R112" s="38"/>
      <c r="S112" s="174">
        <f>'Foglio_ Risposta Offerente'!S53</f>
        <v>0</v>
      </c>
      <c r="T112" s="38"/>
      <c r="U112" s="174">
        <f>'Foglio_ Risposta Offerente'!U53</f>
        <v>0</v>
      </c>
      <c r="V112" s="38"/>
      <c r="W112" s="174">
        <f>'Foglio_ Risposta Offerente'!W53</f>
        <v>0</v>
      </c>
      <c r="X112" s="56"/>
    </row>
    <row r="113" spans="2:24" s="23" customFormat="1" ht="14" outlineLevel="1" x14ac:dyDescent="0.3">
      <c r="B113" s="227"/>
      <c r="C113" s="264" t="s">
        <v>120</v>
      </c>
      <c r="D113" s="152" t="str">
        <f>$E$11&amp;"/apparecchio di illuminazione"</f>
        <v>/apparecchio di illuminazione</v>
      </c>
      <c r="E113" s="174">
        <f>'Foglio_ Risposta Offerente'!E54</f>
        <v>0</v>
      </c>
      <c r="F113" s="38"/>
      <c r="G113" s="174">
        <f>'Foglio_ Risposta Offerente'!G54</f>
        <v>0</v>
      </c>
      <c r="H113" s="38"/>
      <c r="I113" s="174">
        <f>'Foglio_ Risposta Offerente'!I54</f>
        <v>0</v>
      </c>
      <c r="J113" s="38"/>
      <c r="K113" s="174">
        <f>'Foglio_ Risposta Offerente'!K54</f>
        <v>0</v>
      </c>
      <c r="L113" s="38"/>
      <c r="M113" s="174">
        <f>'Foglio_ Risposta Offerente'!M54</f>
        <v>0</v>
      </c>
      <c r="N113" s="38"/>
      <c r="O113" s="174">
        <f>'Foglio_ Risposta Offerente'!O54</f>
        <v>0</v>
      </c>
      <c r="P113" s="38"/>
      <c r="Q113" s="174">
        <f>'Foglio_ Risposta Offerente'!Q54</f>
        <v>0</v>
      </c>
      <c r="R113" s="38"/>
      <c r="S113" s="174">
        <f>'Foglio_ Risposta Offerente'!S54</f>
        <v>0</v>
      </c>
      <c r="T113" s="38"/>
      <c r="U113" s="174">
        <f>'Foglio_ Risposta Offerente'!U54</f>
        <v>0</v>
      </c>
      <c r="V113" s="38"/>
      <c r="W113" s="174">
        <f>'Foglio_ Risposta Offerente'!W54</f>
        <v>0</v>
      </c>
      <c r="X113" s="56"/>
    </row>
    <row r="114" spans="2:24" s="23" customFormat="1" ht="14" outlineLevel="1" x14ac:dyDescent="0.3">
      <c r="B114" s="227"/>
      <c r="C114" s="264" t="s">
        <v>121</v>
      </c>
      <c r="D114" s="152" t="s">
        <v>150</v>
      </c>
      <c r="E114" s="174">
        <f>'Foglio_ Risposta Offerente'!E55</f>
        <v>0</v>
      </c>
      <c r="F114" s="38"/>
      <c r="G114" s="174">
        <f>'Foglio_ Risposta Offerente'!G55</f>
        <v>0</v>
      </c>
      <c r="H114" s="38"/>
      <c r="I114" s="174">
        <f>'Foglio_ Risposta Offerente'!I55</f>
        <v>0</v>
      </c>
      <c r="J114" s="38"/>
      <c r="K114" s="174">
        <f>'Foglio_ Risposta Offerente'!K55</f>
        <v>0</v>
      </c>
      <c r="L114" s="38"/>
      <c r="M114" s="174">
        <f>'Foglio_ Risposta Offerente'!M55</f>
        <v>0</v>
      </c>
      <c r="N114" s="38"/>
      <c r="O114" s="174">
        <f>'Foglio_ Risposta Offerente'!O55</f>
        <v>0</v>
      </c>
      <c r="P114" s="38"/>
      <c r="Q114" s="174">
        <f>'Foglio_ Risposta Offerente'!Q55</f>
        <v>0</v>
      </c>
      <c r="R114" s="38"/>
      <c r="S114" s="174">
        <f>'Foglio_ Risposta Offerente'!S55</f>
        <v>0</v>
      </c>
      <c r="T114" s="38"/>
      <c r="U114" s="174">
        <f>'Foglio_ Risposta Offerente'!U55</f>
        <v>0</v>
      </c>
      <c r="V114" s="38"/>
      <c r="W114" s="174">
        <f>'Foglio_ Risposta Offerente'!W55</f>
        <v>0</v>
      </c>
      <c r="X114" s="56"/>
    </row>
    <row r="115" spans="2:24" s="23" customFormat="1" ht="14" outlineLevel="1" x14ac:dyDescent="0.3">
      <c r="B115" s="227"/>
      <c r="C115" s="264" t="s">
        <v>122</v>
      </c>
      <c r="D115" s="152" t="str">
        <f>$E$11&amp;"/apparecchio di illuminazione"</f>
        <v>/apparecchio di illuminazione</v>
      </c>
      <c r="E115" s="174">
        <f>'Foglio_ Risposta Offerente'!E56</f>
        <v>0</v>
      </c>
      <c r="F115" s="38"/>
      <c r="G115" s="174">
        <f>'Foglio_ Risposta Offerente'!G56</f>
        <v>0</v>
      </c>
      <c r="H115" s="38"/>
      <c r="I115" s="174">
        <f>'Foglio_ Risposta Offerente'!I56</f>
        <v>0</v>
      </c>
      <c r="J115" s="38"/>
      <c r="K115" s="174">
        <f>'Foglio_ Risposta Offerente'!K56</f>
        <v>0</v>
      </c>
      <c r="L115" s="38"/>
      <c r="M115" s="174">
        <f>'Foglio_ Risposta Offerente'!M56</f>
        <v>0</v>
      </c>
      <c r="N115" s="38"/>
      <c r="O115" s="174">
        <f>'Foglio_ Risposta Offerente'!O56</f>
        <v>0</v>
      </c>
      <c r="P115" s="38"/>
      <c r="Q115" s="174">
        <f>'Foglio_ Risposta Offerente'!Q56</f>
        <v>0</v>
      </c>
      <c r="R115" s="38"/>
      <c r="S115" s="174">
        <f>'Foglio_ Risposta Offerente'!S56</f>
        <v>0</v>
      </c>
      <c r="T115" s="38"/>
      <c r="U115" s="174">
        <f>'Foglio_ Risposta Offerente'!U56</f>
        <v>0</v>
      </c>
      <c r="V115" s="38"/>
      <c r="W115" s="174">
        <f>'Foglio_ Risposta Offerente'!W56</f>
        <v>0</v>
      </c>
      <c r="X115" s="56"/>
    </row>
    <row r="116" spans="2:24" s="23" customFormat="1" ht="14" outlineLevel="1" x14ac:dyDescent="0.3">
      <c r="B116" s="227"/>
      <c r="C116" s="264" t="s">
        <v>123</v>
      </c>
      <c r="D116" s="152" t="str">
        <f>$E$11&amp;"/apparecchio di illuminazione"</f>
        <v>/apparecchio di illuminazione</v>
      </c>
      <c r="E116" s="174">
        <f>'Foglio_ Risposta Offerente'!E57</f>
        <v>0</v>
      </c>
      <c r="F116" s="38"/>
      <c r="G116" s="174">
        <f>'Foglio_ Risposta Offerente'!G57</f>
        <v>0</v>
      </c>
      <c r="H116" s="38"/>
      <c r="I116" s="174">
        <f>'Foglio_ Risposta Offerente'!I57</f>
        <v>0</v>
      </c>
      <c r="J116" s="38"/>
      <c r="K116" s="174">
        <f>'Foglio_ Risposta Offerente'!K57</f>
        <v>0</v>
      </c>
      <c r="L116" s="38"/>
      <c r="M116" s="174">
        <f>'Foglio_ Risposta Offerente'!M57</f>
        <v>0</v>
      </c>
      <c r="N116" s="38"/>
      <c r="O116" s="174">
        <f>'Foglio_ Risposta Offerente'!O57</f>
        <v>0</v>
      </c>
      <c r="P116" s="38"/>
      <c r="Q116" s="174">
        <f>'Foglio_ Risposta Offerente'!Q57</f>
        <v>0</v>
      </c>
      <c r="R116" s="38"/>
      <c r="S116" s="174">
        <f>'Foglio_ Risposta Offerente'!S57</f>
        <v>0</v>
      </c>
      <c r="T116" s="38"/>
      <c r="U116" s="174">
        <f>'Foglio_ Risposta Offerente'!U57</f>
        <v>0</v>
      </c>
      <c r="V116" s="38"/>
      <c r="W116" s="174">
        <f>'Foglio_ Risposta Offerente'!W57</f>
        <v>0</v>
      </c>
      <c r="X116" s="56"/>
    </row>
    <row r="117" spans="2:24" s="23" customFormat="1" ht="14" outlineLevel="1" x14ac:dyDescent="0.3">
      <c r="B117" s="227"/>
      <c r="C117" s="105"/>
      <c r="D117" s="152"/>
      <c r="E117" s="152"/>
      <c r="F117" s="152"/>
      <c r="G117" s="152"/>
      <c r="H117" s="152"/>
      <c r="I117" s="152"/>
      <c r="J117" s="152"/>
      <c r="K117" s="152"/>
      <c r="L117" s="152"/>
      <c r="M117" s="152"/>
      <c r="N117" s="152"/>
      <c r="O117" s="152"/>
      <c r="P117" s="152"/>
      <c r="Q117" s="152"/>
      <c r="R117" s="152"/>
      <c r="S117" s="152"/>
      <c r="T117" s="152"/>
      <c r="U117" s="152"/>
      <c r="V117" s="152"/>
      <c r="W117" s="152"/>
      <c r="X117" s="56"/>
    </row>
    <row r="118" spans="2:24" s="23" customFormat="1" ht="14" outlineLevel="1" x14ac:dyDescent="0.3">
      <c r="B118" s="227"/>
      <c r="C118" s="105" t="s">
        <v>125</v>
      </c>
      <c r="D118" s="152" t="s">
        <v>147</v>
      </c>
      <c r="E118" s="174">
        <f>'Foglio_ Risposta Offerente'!E64</f>
        <v>0</v>
      </c>
      <c r="F118" s="38"/>
      <c r="G118" s="174">
        <f>'Foglio_ Risposta Offerente'!G64</f>
        <v>0</v>
      </c>
      <c r="H118" s="38"/>
      <c r="I118" s="174">
        <f>'Foglio_ Risposta Offerente'!I64</f>
        <v>0</v>
      </c>
      <c r="J118" s="38"/>
      <c r="K118" s="174">
        <f>'Foglio_ Risposta Offerente'!K64</f>
        <v>0</v>
      </c>
      <c r="L118" s="38"/>
      <c r="M118" s="174">
        <f>'Foglio_ Risposta Offerente'!M64</f>
        <v>0</v>
      </c>
      <c r="N118" s="38"/>
      <c r="O118" s="174">
        <f>'Foglio_ Risposta Offerente'!O64</f>
        <v>0</v>
      </c>
      <c r="P118" s="38"/>
      <c r="Q118" s="174">
        <f>'Foglio_ Risposta Offerente'!Q64</f>
        <v>0</v>
      </c>
      <c r="R118" s="38"/>
      <c r="S118" s="174">
        <f>'Foglio_ Risposta Offerente'!S64</f>
        <v>0</v>
      </c>
      <c r="T118" s="38"/>
      <c r="U118" s="174">
        <f>'Foglio_ Risposta Offerente'!U64</f>
        <v>0</v>
      </c>
      <c r="V118" s="38"/>
      <c r="W118" s="174">
        <f>'Foglio_ Risposta Offerente'!W64</f>
        <v>0</v>
      </c>
      <c r="X118" s="56"/>
    </row>
    <row r="119" spans="2:24" s="23" customFormat="1" ht="14" outlineLevel="1" x14ac:dyDescent="0.3">
      <c r="B119" s="227"/>
      <c r="C119" s="264" t="s">
        <v>118</v>
      </c>
      <c r="D119" s="152" t="s">
        <v>150</v>
      </c>
      <c r="E119" s="174">
        <f>'Foglio_ Risposta Offerente'!E65</f>
        <v>0</v>
      </c>
      <c r="F119" s="38"/>
      <c r="G119" s="174">
        <f>'Foglio_ Risposta Offerente'!G65</f>
        <v>0</v>
      </c>
      <c r="H119" s="38"/>
      <c r="I119" s="174">
        <f>'Foglio_ Risposta Offerente'!I65</f>
        <v>0</v>
      </c>
      <c r="J119" s="38"/>
      <c r="K119" s="174">
        <f>'Foglio_ Risposta Offerente'!K65</f>
        <v>0</v>
      </c>
      <c r="L119" s="38"/>
      <c r="M119" s="174">
        <f>'Foglio_ Risposta Offerente'!M65</f>
        <v>0</v>
      </c>
      <c r="N119" s="38"/>
      <c r="O119" s="174">
        <f>'Foglio_ Risposta Offerente'!O65</f>
        <v>0</v>
      </c>
      <c r="P119" s="38"/>
      <c r="Q119" s="174">
        <f>'Foglio_ Risposta Offerente'!Q65</f>
        <v>0</v>
      </c>
      <c r="R119" s="38"/>
      <c r="S119" s="174">
        <f>'Foglio_ Risposta Offerente'!S65</f>
        <v>0</v>
      </c>
      <c r="T119" s="38"/>
      <c r="U119" s="174">
        <f>'Foglio_ Risposta Offerente'!U65</f>
        <v>0</v>
      </c>
      <c r="V119" s="38"/>
      <c r="W119" s="174">
        <f>'Foglio_ Risposta Offerente'!W65</f>
        <v>0</v>
      </c>
      <c r="X119" s="56"/>
    </row>
    <row r="120" spans="2:24" s="23" customFormat="1" ht="14" outlineLevel="1" x14ac:dyDescent="0.3">
      <c r="B120" s="227"/>
      <c r="C120" s="264" t="s">
        <v>119</v>
      </c>
      <c r="D120" s="152" t="str">
        <f>$E$11&amp;"/apparecchio di illuminazione"</f>
        <v>/apparecchio di illuminazione</v>
      </c>
      <c r="E120" s="174">
        <f>'Foglio_ Risposta Offerente'!E66</f>
        <v>0</v>
      </c>
      <c r="F120" s="38"/>
      <c r="G120" s="174">
        <f>'Foglio_ Risposta Offerente'!G66</f>
        <v>0</v>
      </c>
      <c r="H120" s="38"/>
      <c r="I120" s="174">
        <f>'Foglio_ Risposta Offerente'!I66</f>
        <v>0</v>
      </c>
      <c r="J120" s="38"/>
      <c r="K120" s="174">
        <f>'Foglio_ Risposta Offerente'!K66</f>
        <v>0</v>
      </c>
      <c r="L120" s="38"/>
      <c r="M120" s="174">
        <f>'Foglio_ Risposta Offerente'!M66</f>
        <v>0</v>
      </c>
      <c r="N120" s="38"/>
      <c r="O120" s="174">
        <f>'Foglio_ Risposta Offerente'!O66</f>
        <v>0</v>
      </c>
      <c r="P120" s="38"/>
      <c r="Q120" s="174">
        <f>'Foglio_ Risposta Offerente'!Q66</f>
        <v>0</v>
      </c>
      <c r="R120" s="38"/>
      <c r="S120" s="174">
        <f>'Foglio_ Risposta Offerente'!S66</f>
        <v>0</v>
      </c>
      <c r="T120" s="38"/>
      <c r="U120" s="174">
        <f>'Foglio_ Risposta Offerente'!U66</f>
        <v>0</v>
      </c>
      <c r="V120" s="38"/>
      <c r="W120" s="174">
        <f>'Foglio_ Risposta Offerente'!W66</f>
        <v>0</v>
      </c>
      <c r="X120" s="56"/>
    </row>
    <row r="121" spans="2:24" s="23" customFormat="1" ht="14" outlineLevel="1" x14ac:dyDescent="0.3">
      <c r="B121" s="227"/>
      <c r="C121" s="264" t="s">
        <v>120</v>
      </c>
      <c r="D121" s="152" t="str">
        <f>$E$11&amp;"/apparecchio di illuminazione"</f>
        <v>/apparecchio di illuminazione</v>
      </c>
      <c r="E121" s="174">
        <f>'Foglio_ Risposta Offerente'!E67</f>
        <v>0</v>
      </c>
      <c r="F121" s="38"/>
      <c r="G121" s="174">
        <f>'Foglio_ Risposta Offerente'!G67</f>
        <v>0</v>
      </c>
      <c r="H121" s="38"/>
      <c r="I121" s="174">
        <f>'Foglio_ Risposta Offerente'!I67</f>
        <v>0</v>
      </c>
      <c r="J121" s="38"/>
      <c r="K121" s="174">
        <f>'Foglio_ Risposta Offerente'!K67</f>
        <v>0</v>
      </c>
      <c r="L121" s="38"/>
      <c r="M121" s="174">
        <f>'Foglio_ Risposta Offerente'!M67</f>
        <v>0</v>
      </c>
      <c r="N121" s="38"/>
      <c r="O121" s="174">
        <f>'Foglio_ Risposta Offerente'!O67</f>
        <v>0</v>
      </c>
      <c r="P121" s="38"/>
      <c r="Q121" s="174">
        <f>'Foglio_ Risposta Offerente'!Q67</f>
        <v>0</v>
      </c>
      <c r="R121" s="38"/>
      <c r="S121" s="174">
        <f>'Foglio_ Risposta Offerente'!S67</f>
        <v>0</v>
      </c>
      <c r="T121" s="38"/>
      <c r="U121" s="174">
        <f>'Foglio_ Risposta Offerente'!U67</f>
        <v>0</v>
      </c>
      <c r="V121" s="38"/>
      <c r="W121" s="174">
        <f>'Foglio_ Risposta Offerente'!W67</f>
        <v>0</v>
      </c>
      <c r="X121" s="56"/>
    </row>
    <row r="122" spans="2:24" s="23" customFormat="1" ht="14" outlineLevel="1" x14ac:dyDescent="0.3">
      <c r="B122" s="227"/>
      <c r="C122" s="264" t="s">
        <v>121</v>
      </c>
      <c r="D122" s="152" t="s">
        <v>150</v>
      </c>
      <c r="E122" s="174">
        <f>'Foglio_ Risposta Offerente'!E68</f>
        <v>0</v>
      </c>
      <c r="F122" s="38"/>
      <c r="G122" s="174">
        <f>'Foglio_ Risposta Offerente'!G68</f>
        <v>0</v>
      </c>
      <c r="H122" s="38"/>
      <c r="I122" s="174">
        <f>'Foglio_ Risposta Offerente'!I68</f>
        <v>0</v>
      </c>
      <c r="J122" s="38"/>
      <c r="K122" s="174">
        <f>'Foglio_ Risposta Offerente'!K68</f>
        <v>0</v>
      </c>
      <c r="L122" s="38"/>
      <c r="M122" s="174">
        <f>'Foglio_ Risposta Offerente'!M68</f>
        <v>0</v>
      </c>
      <c r="N122" s="38"/>
      <c r="O122" s="174">
        <f>'Foglio_ Risposta Offerente'!O68</f>
        <v>0</v>
      </c>
      <c r="P122" s="38"/>
      <c r="Q122" s="174">
        <f>'Foglio_ Risposta Offerente'!Q68</f>
        <v>0</v>
      </c>
      <c r="R122" s="38"/>
      <c r="S122" s="174">
        <f>'Foglio_ Risposta Offerente'!S68</f>
        <v>0</v>
      </c>
      <c r="T122" s="38"/>
      <c r="U122" s="174">
        <f>'Foglio_ Risposta Offerente'!U68</f>
        <v>0</v>
      </c>
      <c r="V122" s="38"/>
      <c r="W122" s="174">
        <f>'Foglio_ Risposta Offerente'!W68</f>
        <v>0</v>
      </c>
      <c r="X122" s="56"/>
    </row>
    <row r="123" spans="2:24" s="23" customFormat="1" ht="14" outlineLevel="1" x14ac:dyDescent="0.3">
      <c r="B123" s="227"/>
      <c r="C123" s="264" t="s">
        <v>122</v>
      </c>
      <c r="D123" s="152" t="str">
        <f>$E$11&amp;"/apparecchio di illuminazione"</f>
        <v>/apparecchio di illuminazione</v>
      </c>
      <c r="E123" s="174">
        <f>'Foglio_ Risposta Offerente'!E69</f>
        <v>0</v>
      </c>
      <c r="F123" s="38"/>
      <c r="G123" s="174">
        <f>'Foglio_ Risposta Offerente'!G69</f>
        <v>0</v>
      </c>
      <c r="H123" s="38"/>
      <c r="I123" s="174">
        <f>'Foglio_ Risposta Offerente'!I69</f>
        <v>0</v>
      </c>
      <c r="J123" s="38"/>
      <c r="K123" s="174">
        <f>'Foglio_ Risposta Offerente'!K69</f>
        <v>0</v>
      </c>
      <c r="L123" s="38"/>
      <c r="M123" s="174">
        <f>'Foglio_ Risposta Offerente'!M69</f>
        <v>0</v>
      </c>
      <c r="N123" s="38"/>
      <c r="O123" s="174">
        <f>'Foglio_ Risposta Offerente'!O69</f>
        <v>0</v>
      </c>
      <c r="P123" s="38"/>
      <c r="Q123" s="174">
        <f>'Foglio_ Risposta Offerente'!Q69</f>
        <v>0</v>
      </c>
      <c r="R123" s="38"/>
      <c r="S123" s="174">
        <f>'Foglio_ Risposta Offerente'!S69</f>
        <v>0</v>
      </c>
      <c r="T123" s="38"/>
      <c r="U123" s="174">
        <f>'Foglio_ Risposta Offerente'!U69</f>
        <v>0</v>
      </c>
      <c r="V123" s="38"/>
      <c r="W123" s="174">
        <f>'Foglio_ Risposta Offerente'!W69</f>
        <v>0</v>
      </c>
      <c r="X123" s="56"/>
    </row>
    <row r="124" spans="2:24" s="23" customFormat="1" ht="14" outlineLevel="1" x14ac:dyDescent="0.3">
      <c r="B124" s="227"/>
      <c r="C124" s="264" t="s">
        <v>123</v>
      </c>
      <c r="D124" s="152" t="str">
        <f>$E$11&amp;"/apparecchio di illuminazione"</f>
        <v>/apparecchio di illuminazione</v>
      </c>
      <c r="E124" s="174">
        <f>'Foglio_ Risposta Offerente'!E70</f>
        <v>0</v>
      </c>
      <c r="F124" s="38"/>
      <c r="G124" s="174">
        <f>'Foglio_ Risposta Offerente'!G70</f>
        <v>0</v>
      </c>
      <c r="H124" s="38"/>
      <c r="I124" s="174">
        <f>'Foglio_ Risposta Offerente'!I70</f>
        <v>0</v>
      </c>
      <c r="J124" s="38"/>
      <c r="K124" s="174">
        <f>'Foglio_ Risposta Offerente'!K70</f>
        <v>0</v>
      </c>
      <c r="L124" s="38"/>
      <c r="M124" s="174">
        <f>'Foglio_ Risposta Offerente'!M70</f>
        <v>0</v>
      </c>
      <c r="N124" s="38"/>
      <c r="O124" s="174">
        <f>'Foglio_ Risposta Offerente'!O70</f>
        <v>0</v>
      </c>
      <c r="P124" s="38"/>
      <c r="Q124" s="174">
        <f>'Foglio_ Risposta Offerente'!Q70</f>
        <v>0</v>
      </c>
      <c r="R124" s="38"/>
      <c r="S124" s="174">
        <f>'Foglio_ Risposta Offerente'!S70</f>
        <v>0</v>
      </c>
      <c r="T124" s="38"/>
      <c r="U124" s="174">
        <f>'Foglio_ Risposta Offerente'!U70</f>
        <v>0</v>
      </c>
      <c r="V124" s="38"/>
      <c r="W124" s="174">
        <f>'Foglio_ Risposta Offerente'!W70</f>
        <v>0</v>
      </c>
      <c r="X124" s="56"/>
    </row>
    <row r="125" spans="2:24" s="23" customFormat="1" ht="14" outlineLevel="1" x14ac:dyDescent="0.3">
      <c r="B125" s="227"/>
      <c r="C125" s="105"/>
      <c r="D125" s="152"/>
      <c r="E125" s="152"/>
      <c r="F125" s="152"/>
      <c r="G125" s="152"/>
      <c r="H125" s="152"/>
      <c r="I125" s="152"/>
      <c r="J125" s="152"/>
      <c r="K125" s="152"/>
      <c r="L125" s="152"/>
      <c r="M125" s="152"/>
      <c r="N125" s="152"/>
      <c r="O125" s="152"/>
      <c r="P125" s="152"/>
      <c r="Q125" s="152"/>
      <c r="R125" s="152"/>
      <c r="S125" s="152"/>
      <c r="T125" s="152"/>
      <c r="U125" s="152"/>
      <c r="V125" s="152"/>
      <c r="W125" s="152"/>
      <c r="X125" s="56"/>
    </row>
    <row r="126" spans="2:24" s="23" customFormat="1" ht="14" outlineLevel="1" x14ac:dyDescent="0.3">
      <c r="B126" s="227"/>
      <c r="C126" s="105" t="s">
        <v>124</v>
      </c>
      <c r="D126" s="152" t="s">
        <v>147</v>
      </c>
      <c r="E126" s="174">
        <f>'Foglio_ Risposta Offerente'!E77</f>
        <v>0</v>
      </c>
      <c r="F126" s="38"/>
      <c r="G126" s="174">
        <f>'Foglio_ Risposta Offerente'!G77</f>
        <v>0</v>
      </c>
      <c r="H126" s="38"/>
      <c r="I126" s="174">
        <f>'Foglio_ Risposta Offerente'!I77</f>
        <v>0</v>
      </c>
      <c r="J126" s="38"/>
      <c r="K126" s="174">
        <f>'Foglio_ Risposta Offerente'!K77</f>
        <v>0</v>
      </c>
      <c r="L126" s="38"/>
      <c r="M126" s="174">
        <f>'Foglio_ Risposta Offerente'!M77</f>
        <v>0</v>
      </c>
      <c r="N126" s="38"/>
      <c r="O126" s="174">
        <f>'Foglio_ Risposta Offerente'!O77</f>
        <v>0</v>
      </c>
      <c r="P126" s="38"/>
      <c r="Q126" s="174">
        <f>'Foglio_ Risposta Offerente'!Q77</f>
        <v>0</v>
      </c>
      <c r="R126" s="38"/>
      <c r="S126" s="174">
        <f>'Foglio_ Risposta Offerente'!S77</f>
        <v>0</v>
      </c>
      <c r="T126" s="38"/>
      <c r="U126" s="174">
        <f>'Foglio_ Risposta Offerente'!U77</f>
        <v>0</v>
      </c>
      <c r="V126" s="38"/>
      <c r="W126" s="174">
        <f>'Foglio_ Risposta Offerente'!W77</f>
        <v>0</v>
      </c>
      <c r="X126" s="56"/>
    </row>
    <row r="127" spans="2:24" s="23" customFormat="1" ht="14" outlineLevel="1" x14ac:dyDescent="0.3">
      <c r="B127" s="227"/>
      <c r="C127" s="264" t="s">
        <v>118</v>
      </c>
      <c r="D127" s="152" t="s">
        <v>150</v>
      </c>
      <c r="E127" s="174">
        <f>'Foglio_ Risposta Offerente'!E78</f>
        <v>0</v>
      </c>
      <c r="F127" s="38"/>
      <c r="G127" s="174">
        <f>'Foglio_ Risposta Offerente'!G78</f>
        <v>0</v>
      </c>
      <c r="H127" s="38"/>
      <c r="I127" s="174">
        <f>'Foglio_ Risposta Offerente'!I78</f>
        <v>0</v>
      </c>
      <c r="J127" s="38"/>
      <c r="K127" s="174">
        <f>'Foglio_ Risposta Offerente'!K78</f>
        <v>0</v>
      </c>
      <c r="L127" s="38"/>
      <c r="M127" s="174">
        <f>'Foglio_ Risposta Offerente'!M78</f>
        <v>0</v>
      </c>
      <c r="N127" s="38"/>
      <c r="O127" s="174">
        <f>'Foglio_ Risposta Offerente'!O78</f>
        <v>0</v>
      </c>
      <c r="P127" s="38"/>
      <c r="Q127" s="174">
        <f>'Foglio_ Risposta Offerente'!Q78</f>
        <v>0</v>
      </c>
      <c r="R127" s="38"/>
      <c r="S127" s="174">
        <f>'Foglio_ Risposta Offerente'!S78</f>
        <v>0</v>
      </c>
      <c r="T127" s="38"/>
      <c r="U127" s="174">
        <f>'Foglio_ Risposta Offerente'!U78</f>
        <v>0</v>
      </c>
      <c r="V127" s="38"/>
      <c r="W127" s="174">
        <f>'Foglio_ Risposta Offerente'!W78</f>
        <v>0</v>
      </c>
      <c r="X127" s="56"/>
    </row>
    <row r="128" spans="2:24" s="23" customFormat="1" ht="14" outlineLevel="1" x14ac:dyDescent="0.3">
      <c r="B128" s="227"/>
      <c r="C128" s="264" t="s">
        <v>119</v>
      </c>
      <c r="D128" s="152" t="str">
        <f>$E$11&amp;"/apparecchio di illuminazione"</f>
        <v>/apparecchio di illuminazione</v>
      </c>
      <c r="E128" s="174">
        <f>'Foglio_ Risposta Offerente'!E79</f>
        <v>0</v>
      </c>
      <c r="F128" s="38"/>
      <c r="G128" s="174">
        <f>'Foglio_ Risposta Offerente'!G79</f>
        <v>0</v>
      </c>
      <c r="H128" s="38"/>
      <c r="I128" s="174">
        <f>'Foglio_ Risposta Offerente'!I79</f>
        <v>0</v>
      </c>
      <c r="J128" s="38"/>
      <c r="K128" s="174">
        <f>'Foglio_ Risposta Offerente'!K79</f>
        <v>0</v>
      </c>
      <c r="L128" s="38"/>
      <c r="M128" s="174">
        <f>'Foglio_ Risposta Offerente'!M79</f>
        <v>0</v>
      </c>
      <c r="N128" s="38"/>
      <c r="O128" s="174">
        <f>'Foglio_ Risposta Offerente'!O79</f>
        <v>0</v>
      </c>
      <c r="P128" s="38"/>
      <c r="Q128" s="174">
        <f>'Foglio_ Risposta Offerente'!Q79</f>
        <v>0</v>
      </c>
      <c r="R128" s="38"/>
      <c r="S128" s="174">
        <f>'Foglio_ Risposta Offerente'!S79</f>
        <v>0</v>
      </c>
      <c r="T128" s="38"/>
      <c r="U128" s="174">
        <f>'Foglio_ Risposta Offerente'!U79</f>
        <v>0</v>
      </c>
      <c r="V128" s="38"/>
      <c r="W128" s="174">
        <f>'Foglio_ Risposta Offerente'!W79</f>
        <v>0</v>
      </c>
      <c r="X128" s="56"/>
    </row>
    <row r="129" spans="2:27" s="23" customFormat="1" ht="14" outlineLevel="1" x14ac:dyDescent="0.3">
      <c r="B129" s="227"/>
      <c r="C129" s="264" t="s">
        <v>120</v>
      </c>
      <c r="D129" s="152" t="str">
        <f>$E$11&amp;"/apparecchio di illuminazione"</f>
        <v>/apparecchio di illuminazione</v>
      </c>
      <c r="E129" s="174">
        <f>'Foglio_ Risposta Offerente'!E80</f>
        <v>0</v>
      </c>
      <c r="F129" s="38"/>
      <c r="G129" s="174">
        <f>'Foglio_ Risposta Offerente'!G80</f>
        <v>0</v>
      </c>
      <c r="H129" s="38"/>
      <c r="I129" s="174">
        <f>'Foglio_ Risposta Offerente'!I80</f>
        <v>0</v>
      </c>
      <c r="J129" s="38"/>
      <c r="K129" s="174">
        <f>'Foglio_ Risposta Offerente'!K80</f>
        <v>0</v>
      </c>
      <c r="L129" s="38"/>
      <c r="M129" s="174">
        <f>'Foglio_ Risposta Offerente'!M80</f>
        <v>0</v>
      </c>
      <c r="N129" s="38"/>
      <c r="O129" s="174">
        <f>'Foglio_ Risposta Offerente'!O80</f>
        <v>0</v>
      </c>
      <c r="P129" s="38"/>
      <c r="Q129" s="174">
        <f>'Foglio_ Risposta Offerente'!Q80</f>
        <v>0</v>
      </c>
      <c r="R129" s="38"/>
      <c r="S129" s="174">
        <f>'Foglio_ Risposta Offerente'!S80</f>
        <v>0</v>
      </c>
      <c r="T129" s="38"/>
      <c r="U129" s="174">
        <f>'Foglio_ Risposta Offerente'!U80</f>
        <v>0</v>
      </c>
      <c r="V129" s="38"/>
      <c r="W129" s="174">
        <f>'Foglio_ Risposta Offerente'!W80</f>
        <v>0</v>
      </c>
      <c r="X129" s="56"/>
    </row>
    <row r="130" spans="2:27" s="23" customFormat="1" ht="14" outlineLevel="1" x14ac:dyDescent="0.3">
      <c r="B130" s="227"/>
      <c r="C130" s="264" t="s">
        <v>121</v>
      </c>
      <c r="D130" s="152" t="s">
        <v>150</v>
      </c>
      <c r="E130" s="174">
        <f>'Foglio_ Risposta Offerente'!E81</f>
        <v>0</v>
      </c>
      <c r="F130" s="38"/>
      <c r="G130" s="174">
        <f>'Foglio_ Risposta Offerente'!G81</f>
        <v>0</v>
      </c>
      <c r="H130" s="38"/>
      <c r="I130" s="174">
        <f>'Foglio_ Risposta Offerente'!I81</f>
        <v>0</v>
      </c>
      <c r="J130" s="38"/>
      <c r="K130" s="174">
        <f>'Foglio_ Risposta Offerente'!K81</f>
        <v>0</v>
      </c>
      <c r="L130" s="38"/>
      <c r="M130" s="174">
        <f>'Foglio_ Risposta Offerente'!M81</f>
        <v>0</v>
      </c>
      <c r="N130" s="38"/>
      <c r="O130" s="174">
        <f>'Foglio_ Risposta Offerente'!O81</f>
        <v>0</v>
      </c>
      <c r="P130" s="38"/>
      <c r="Q130" s="174">
        <f>'Foglio_ Risposta Offerente'!Q81</f>
        <v>0</v>
      </c>
      <c r="R130" s="38"/>
      <c r="S130" s="174">
        <f>'Foglio_ Risposta Offerente'!S81</f>
        <v>0</v>
      </c>
      <c r="T130" s="38"/>
      <c r="U130" s="174">
        <f>'Foglio_ Risposta Offerente'!U81</f>
        <v>0</v>
      </c>
      <c r="V130" s="38"/>
      <c r="W130" s="174">
        <f>'Foglio_ Risposta Offerente'!W81</f>
        <v>0</v>
      </c>
      <c r="X130" s="56"/>
    </row>
    <row r="131" spans="2:27" s="23" customFormat="1" ht="14" outlineLevel="1" x14ac:dyDescent="0.3">
      <c r="B131" s="227"/>
      <c r="C131" s="264" t="s">
        <v>122</v>
      </c>
      <c r="D131" s="152" t="str">
        <f>$E$11&amp;"/apparecchio di illuminazione"</f>
        <v>/apparecchio di illuminazione</v>
      </c>
      <c r="E131" s="174">
        <f>'Foglio_ Risposta Offerente'!E82</f>
        <v>0</v>
      </c>
      <c r="F131" s="38"/>
      <c r="G131" s="174">
        <f>'Foglio_ Risposta Offerente'!G82</f>
        <v>0</v>
      </c>
      <c r="H131" s="38"/>
      <c r="I131" s="174">
        <f>'Foglio_ Risposta Offerente'!I82</f>
        <v>0</v>
      </c>
      <c r="J131" s="38"/>
      <c r="K131" s="174">
        <f>'Foglio_ Risposta Offerente'!K82</f>
        <v>0</v>
      </c>
      <c r="L131" s="38"/>
      <c r="M131" s="174">
        <f>'Foglio_ Risposta Offerente'!M82</f>
        <v>0</v>
      </c>
      <c r="N131" s="38"/>
      <c r="O131" s="174">
        <f>'Foglio_ Risposta Offerente'!O82</f>
        <v>0</v>
      </c>
      <c r="P131" s="38"/>
      <c r="Q131" s="174">
        <f>'Foglio_ Risposta Offerente'!Q82</f>
        <v>0</v>
      </c>
      <c r="R131" s="38"/>
      <c r="S131" s="174">
        <f>'Foglio_ Risposta Offerente'!S82</f>
        <v>0</v>
      </c>
      <c r="T131" s="38"/>
      <c r="U131" s="174">
        <f>'Foglio_ Risposta Offerente'!U82</f>
        <v>0</v>
      </c>
      <c r="V131" s="38"/>
      <c r="W131" s="174">
        <f>'Foglio_ Risposta Offerente'!W82</f>
        <v>0</v>
      </c>
      <c r="X131" s="56"/>
    </row>
    <row r="132" spans="2:27" s="23" customFormat="1" ht="14" outlineLevel="1" x14ac:dyDescent="0.3">
      <c r="B132" s="227"/>
      <c r="C132" s="264" t="s">
        <v>123</v>
      </c>
      <c r="D132" s="152" t="str">
        <f>$E$11&amp;"/apparecchio di illuminazione"</f>
        <v>/apparecchio di illuminazione</v>
      </c>
      <c r="E132" s="174">
        <f>'Foglio_ Risposta Offerente'!E83</f>
        <v>0</v>
      </c>
      <c r="F132" s="38"/>
      <c r="G132" s="174">
        <f>'Foglio_ Risposta Offerente'!G83</f>
        <v>0</v>
      </c>
      <c r="H132" s="38"/>
      <c r="I132" s="174">
        <f>'Foglio_ Risposta Offerente'!I83</f>
        <v>0</v>
      </c>
      <c r="J132" s="38"/>
      <c r="K132" s="174">
        <f>'Foglio_ Risposta Offerente'!K83</f>
        <v>0</v>
      </c>
      <c r="L132" s="38"/>
      <c r="M132" s="174">
        <f>'Foglio_ Risposta Offerente'!M83</f>
        <v>0</v>
      </c>
      <c r="N132" s="38"/>
      <c r="O132" s="174">
        <f>'Foglio_ Risposta Offerente'!O83</f>
        <v>0</v>
      </c>
      <c r="P132" s="38"/>
      <c r="Q132" s="174">
        <f>'Foglio_ Risposta Offerente'!Q83</f>
        <v>0</v>
      </c>
      <c r="R132" s="38"/>
      <c r="S132" s="174">
        <f>'Foglio_ Risposta Offerente'!S83</f>
        <v>0</v>
      </c>
      <c r="T132" s="38"/>
      <c r="U132" s="174">
        <f>'Foglio_ Risposta Offerente'!U83</f>
        <v>0</v>
      </c>
      <c r="V132" s="38"/>
      <c r="W132" s="174">
        <f>'Foglio_ Risposta Offerente'!W83</f>
        <v>0</v>
      </c>
      <c r="X132" s="56"/>
    </row>
    <row r="133" spans="2:27" s="23" customFormat="1" ht="14" outlineLevel="1" x14ac:dyDescent="0.3">
      <c r="B133" s="227"/>
      <c r="C133" s="206"/>
      <c r="D133" s="152"/>
      <c r="E133" s="152"/>
      <c r="F133" s="152"/>
      <c r="G133" s="152"/>
      <c r="H133" s="38"/>
      <c r="I133" s="152"/>
      <c r="J133" s="38"/>
      <c r="K133" s="152"/>
      <c r="L133" s="38"/>
      <c r="M133" s="152"/>
      <c r="N133" s="38"/>
      <c r="O133" s="152"/>
      <c r="P133" s="38"/>
      <c r="Q133" s="152"/>
      <c r="R133" s="38"/>
      <c r="S133" s="152"/>
      <c r="T133" s="38"/>
      <c r="U133" s="152"/>
      <c r="V133" s="38"/>
      <c r="W133" s="152"/>
      <c r="X133" s="56"/>
    </row>
    <row r="134" spans="2:27" s="23" customFormat="1" ht="14" outlineLevel="1" x14ac:dyDescent="0.3">
      <c r="B134" s="227"/>
      <c r="C134" s="105" t="s">
        <v>128</v>
      </c>
      <c r="D134" s="152" t="str">
        <f>$E$11&amp;"/stanza o zona"</f>
        <v>/stanza o zona</v>
      </c>
      <c r="E134" s="174">
        <f>'Foglio_ Risposta Offerente'!E91</f>
        <v>0</v>
      </c>
      <c r="F134" s="38"/>
      <c r="G134" s="174">
        <f>'Foglio_ Risposta Offerente'!G91</f>
        <v>0</v>
      </c>
      <c r="H134" s="38"/>
      <c r="I134" s="174">
        <f>'Foglio_ Risposta Offerente'!I91</f>
        <v>0</v>
      </c>
      <c r="J134" s="38"/>
      <c r="K134" s="174">
        <f>'Foglio_ Risposta Offerente'!K91</f>
        <v>0</v>
      </c>
      <c r="L134" s="38"/>
      <c r="M134" s="174">
        <f>'Foglio_ Risposta Offerente'!M91</f>
        <v>0</v>
      </c>
      <c r="N134" s="38"/>
      <c r="O134" s="174">
        <f>'Foglio_ Risposta Offerente'!O91</f>
        <v>0</v>
      </c>
      <c r="P134" s="38"/>
      <c r="Q134" s="174">
        <f>'Foglio_ Risposta Offerente'!Q91</f>
        <v>0</v>
      </c>
      <c r="R134" s="38"/>
      <c r="S134" s="174">
        <f>'Foglio_ Risposta Offerente'!S91</f>
        <v>0</v>
      </c>
      <c r="T134" s="38"/>
      <c r="U134" s="174">
        <f>'Foglio_ Risposta Offerente'!U91</f>
        <v>0</v>
      </c>
      <c r="V134" s="38"/>
      <c r="W134" s="174">
        <f>'Foglio_ Risposta Offerente'!W91</f>
        <v>0</v>
      </c>
      <c r="X134" s="56"/>
    </row>
    <row r="135" spans="2:27" s="23" customFormat="1" ht="14" outlineLevel="1" x14ac:dyDescent="0.3">
      <c r="B135" s="228"/>
      <c r="C135" s="207"/>
      <c r="D135" s="62"/>
      <c r="E135" s="63"/>
      <c r="F135" s="63"/>
      <c r="G135" s="63"/>
      <c r="H135" s="63"/>
      <c r="I135" s="63"/>
      <c r="J135" s="63"/>
      <c r="K135" s="63"/>
      <c r="L135" s="63"/>
      <c r="M135" s="63"/>
      <c r="N135" s="63"/>
      <c r="O135" s="63"/>
      <c r="P135" s="63"/>
      <c r="Q135" s="63"/>
      <c r="R135" s="63"/>
      <c r="S135" s="63"/>
      <c r="T135" s="63"/>
      <c r="U135" s="63"/>
      <c r="V135" s="63"/>
      <c r="W135" s="63"/>
      <c r="X135" s="64"/>
    </row>
    <row r="136" spans="2:27" s="23" customFormat="1" ht="14" x14ac:dyDescent="0.3">
      <c r="B136" s="109"/>
      <c r="C136" s="24"/>
      <c r="D136" s="30"/>
      <c r="E136" s="25"/>
      <c r="F136" s="25"/>
      <c r="G136" s="25"/>
      <c r="H136" s="25"/>
      <c r="I136" s="25"/>
      <c r="J136" s="25"/>
      <c r="K136" s="25"/>
      <c r="L136" s="25"/>
      <c r="M136" s="25"/>
      <c r="N136" s="25"/>
      <c r="O136" s="25"/>
      <c r="P136" s="25"/>
      <c r="Q136" s="25"/>
      <c r="R136" s="25"/>
      <c r="S136" s="25"/>
      <c r="T136" s="25"/>
      <c r="U136" s="25"/>
      <c r="V136" s="25"/>
      <c r="W136" s="25"/>
    </row>
    <row r="137" spans="2:27" s="23" customFormat="1" ht="23.15" customHeight="1" x14ac:dyDescent="0.3">
      <c r="B137" s="65" t="s">
        <v>134</v>
      </c>
      <c r="C137" s="65"/>
      <c r="D137" s="66"/>
      <c r="E137" s="67"/>
      <c r="F137" s="67"/>
      <c r="G137" s="67"/>
      <c r="H137" s="67"/>
      <c r="I137" s="67"/>
      <c r="J137" s="67"/>
      <c r="K137" s="67"/>
      <c r="L137" s="67"/>
      <c r="M137" s="67"/>
      <c r="N137" s="67"/>
      <c r="O137" s="67"/>
      <c r="P137" s="67"/>
      <c r="Q137" s="67"/>
      <c r="R137" s="67"/>
      <c r="S137" s="67"/>
      <c r="T137" s="67"/>
      <c r="U137" s="67"/>
      <c r="V137" s="67"/>
      <c r="W137" s="67"/>
      <c r="X137" s="68"/>
    </row>
    <row r="138" spans="2:27" s="23" customFormat="1" ht="14" outlineLevel="1" x14ac:dyDescent="0.3">
      <c r="B138" s="229"/>
      <c r="C138" s="206"/>
      <c r="D138" s="30"/>
      <c r="E138" s="31"/>
      <c r="F138" s="31"/>
      <c r="G138" s="31"/>
      <c r="H138" s="31"/>
      <c r="I138" s="31"/>
      <c r="J138" s="31"/>
      <c r="K138" s="31"/>
      <c r="L138" s="31"/>
      <c r="M138" s="31"/>
      <c r="N138" s="31"/>
      <c r="O138" s="31"/>
      <c r="P138" s="31"/>
      <c r="Q138" s="31"/>
      <c r="R138" s="31"/>
      <c r="S138" s="31"/>
      <c r="T138" s="31"/>
      <c r="U138" s="31"/>
      <c r="V138" s="31"/>
      <c r="W138" s="31"/>
      <c r="X138" s="69"/>
    </row>
    <row r="139" spans="2:27" s="23" customFormat="1" ht="14" outlineLevel="1" x14ac:dyDescent="0.3">
      <c r="B139" s="230"/>
      <c r="C139" s="333" t="s">
        <v>129</v>
      </c>
      <c r="D139" s="30" t="str">
        <f t="shared" ref="D139:D143" si="0">$E$11</f>
        <v/>
      </c>
      <c r="E139" s="70">
        <f>(E50*(E51+E52)+E54*(E55+E56)+E58*(E59+E60)+E62*(E63+E64)+E66*(E67+E68)+E70+E71+E73)*E7</f>
        <v>0</v>
      </c>
      <c r="F139" s="31"/>
      <c r="G139" s="70">
        <f>((G51+G52)*G50+(G55+G56)*G54+(G59+G60)*G58+(G63+G64)*G62+(G67+G68)*G66+G70+G71+G73)*G7</f>
        <v>0</v>
      </c>
      <c r="H139" s="31"/>
      <c r="I139" s="70">
        <f>((I51+I52)*I50+(I55+I56)*I54+(I59+I60)*I58+(I63+I64)*I62+(I67+I68)*I66+I70+I71+I73)*I7</f>
        <v>0</v>
      </c>
      <c r="J139" s="31"/>
      <c r="K139" s="70">
        <f>((K51+K52)*K50+(K55+K56)*K54+(K59+K60)*K58+(K63+K64)*K62+(K67+K68)*K66+K70+K71+K73)*K7</f>
        <v>0</v>
      </c>
      <c r="L139" s="31"/>
      <c r="M139" s="70">
        <f>((M51+M52)*M50+(M55+M56)*M54+(M59+M60)*M58+(M63+M64)*M62+(M67+M68)*M66+M70+M71+M73)*M7</f>
        <v>0</v>
      </c>
      <c r="N139" s="31"/>
      <c r="O139" s="70">
        <f>((O51+O52)*O50+(O55+O56)*O54+(O59+O60)*O58+(O63+O64)*O62+(O67+O68)*O66+O70+O71+O73)*O7</f>
        <v>0</v>
      </c>
      <c r="P139" s="31"/>
      <c r="Q139" s="70">
        <f>((Q51+Q52)*Q50+(Q55+Q56)*Q54+(Q59+Q60)*Q58+(Q63+Q64)*Q62+(Q67+Q68)*Q66+Q70+Q71+Q73)*Q7</f>
        <v>0</v>
      </c>
      <c r="R139" s="31"/>
      <c r="S139" s="70">
        <f>((S51+S52)*S50+(S55+S56)*S54+(S59+S60)*S58+(S63+S64)*S62+(S67+S68)*S66+S70+S71+S73)*S7</f>
        <v>0</v>
      </c>
      <c r="T139" s="31"/>
      <c r="U139" s="70">
        <f>((U51+U52)*U50+(U55+U56)*U54+(U59+U60)*U58+(U63+U64)*U62+(U67+U68)*U66+U70+U71+U73)*U7</f>
        <v>0</v>
      </c>
      <c r="V139" s="31"/>
      <c r="W139" s="70">
        <f>((W51+W52)*W50+(W55+W56)*W54+(W59+W60)*W58+(W63+W64)*W62+(W67+W68)*W66+W70+W71+W73)*W7</f>
        <v>0</v>
      </c>
      <c r="X139" s="312"/>
      <c r="Z139" s="307"/>
      <c r="AA139" s="309"/>
    </row>
    <row r="140" spans="2:27" s="23" customFormat="1" ht="14" outlineLevel="1" x14ac:dyDescent="0.3">
      <c r="B140" s="230"/>
      <c r="C140" s="300" t="s">
        <v>130</v>
      </c>
      <c r="D140" s="30" t="str">
        <f t="shared" si="0"/>
        <v/>
      </c>
      <c r="E140" s="70">
        <f>Calcoli!E14*E7</f>
        <v>0</v>
      </c>
      <c r="F140" s="31"/>
      <c r="G140" s="70">
        <f>Calcoli!G14*G7</f>
        <v>0</v>
      </c>
      <c r="H140" s="31"/>
      <c r="I140" s="70">
        <f>Calcoli!I14*I7</f>
        <v>0</v>
      </c>
      <c r="J140" s="31"/>
      <c r="K140" s="70">
        <f>Calcoli!K14*K7</f>
        <v>0</v>
      </c>
      <c r="L140" s="31"/>
      <c r="M140" s="70">
        <f>Calcoli!M14*M7</f>
        <v>0</v>
      </c>
      <c r="N140" s="31"/>
      <c r="O140" s="70">
        <f>Calcoli!O14*O7</f>
        <v>0</v>
      </c>
      <c r="P140" s="31"/>
      <c r="Q140" s="70">
        <f>Calcoli!Q14*Q7</f>
        <v>0</v>
      </c>
      <c r="R140" s="31"/>
      <c r="S140" s="70">
        <f>Calcoli!S14*S7</f>
        <v>0</v>
      </c>
      <c r="T140" s="31"/>
      <c r="U140" s="70">
        <f>Calcoli!U14*U7</f>
        <v>0</v>
      </c>
      <c r="V140" s="31"/>
      <c r="W140" s="70">
        <f>Calcoli!W14*W7</f>
        <v>0</v>
      </c>
      <c r="X140" s="312"/>
      <c r="Z140" s="307"/>
      <c r="AA140" s="309"/>
    </row>
    <row r="141" spans="2:27" s="23" customFormat="1" ht="14" outlineLevel="1" x14ac:dyDescent="0.3">
      <c r="B141" s="230"/>
      <c r="C141" s="300" t="s">
        <v>131</v>
      </c>
      <c r="D141" s="30" t="str">
        <f t="shared" si="0"/>
        <v/>
      </c>
      <c r="E141" s="70">
        <f>(Calcoli!E24+Calcoli!E25)*E7</f>
        <v>0</v>
      </c>
      <c r="F141" s="31"/>
      <c r="G141" s="70">
        <f>(Calcoli!G24+Calcoli!G25)*G7</f>
        <v>0</v>
      </c>
      <c r="H141" s="31"/>
      <c r="I141" s="70">
        <f>(Calcoli!I24+Calcoli!I25)*I7</f>
        <v>0</v>
      </c>
      <c r="J141" s="31"/>
      <c r="K141" s="70">
        <f>(Calcoli!K24+Calcoli!K25)*K7</f>
        <v>0</v>
      </c>
      <c r="L141" s="31"/>
      <c r="M141" s="70">
        <f>(Calcoli!M24+Calcoli!M25)*M7</f>
        <v>0</v>
      </c>
      <c r="N141" s="31"/>
      <c r="O141" s="70">
        <f>(Calcoli!O24+Calcoli!O25)*O7</f>
        <v>0</v>
      </c>
      <c r="P141" s="31"/>
      <c r="Q141" s="70">
        <f>(Calcoli!Q24+Calcoli!Q25)*Q7</f>
        <v>0</v>
      </c>
      <c r="R141" s="31"/>
      <c r="S141" s="70">
        <f>(Calcoli!S24+Calcoli!S25)*S7</f>
        <v>0</v>
      </c>
      <c r="T141" s="31"/>
      <c r="U141" s="70">
        <f>(Calcoli!U24+Calcoli!U25)*U7</f>
        <v>0</v>
      </c>
      <c r="V141" s="31"/>
      <c r="W141" s="70">
        <f>(Calcoli!W24+Calcoli!W25)*W7</f>
        <v>0</v>
      </c>
      <c r="X141" s="312"/>
      <c r="Z141" s="307"/>
      <c r="AA141" s="309"/>
    </row>
    <row r="142" spans="2:27" s="23" customFormat="1" ht="14" outlineLevel="1" x14ac:dyDescent="0.3">
      <c r="B142" s="230"/>
      <c r="C142" s="300" t="s">
        <v>132</v>
      </c>
      <c r="D142" s="30" t="str">
        <f t="shared" si="0"/>
        <v/>
      </c>
      <c r="E142" s="70">
        <f>(E32+Calcoli!E32)*E7</f>
        <v>0</v>
      </c>
      <c r="F142" s="31"/>
      <c r="G142" s="70">
        <f>(G32+Calcoli!G32)*G7</f>
        <v>0</v>
      </c>
      <c r="H142" s="31"/>
      <c r="I142" s="70">
        <f>(I32+Calcoli!I32)*I7</f>
        <v>0</v>
      </c>
      <c r="J142" s="31"/>
      <c r="K142" s="70">
        <f>(K32+Calcoli!K32)*K7</f>
        <v>0</v>
      </c>
      <c r="L142" s="31"/>
      <c r="M142" s="70">
        <f>(M32+Calcoli!M32)*M7</f>
        <v>0</v>
      </c>
      <c r="N142" s="31"/>
      <c r="O142" s="70">
        <f>(O32+Calcoli!O32)*O7</f>
        <v>0</v>
      </c>
      <c r="P142" s="31"/>
      <c r="Q142" s="70">
        <f>(Q32+Calcoli!Q32)*Q7</f>
        <v>0</v>
      </c>
      <c r="R142" s="31"/>
      <c r="S142" s="70">
        <f>(S32+Calcoli!S32)*S7</f>
        <v>0</v>
      </c>
      <c r="T142" s="31"/>
      <c r="U142" s="70">
        <f>(U32+Calcoli!U32)*U7</f>
        <v>0</v>
      </c>
      <c r="V142" s="31"/>
      <c r="W142" s="70">
        <f>(W32+Calcoli!W32)*W7</f>
        <v>0</v>
      </c>
      <c r="X142" s="312"/>
      <c r="Z142" s="307"/>
      <c r="AA142" s="309"/>
    </row>
    <row r="143" spans="2:27" s="23" customFormat="1" ht="14" outlineLevel="1" x14ac:dyDescent="0.3">
      <c r="B143" s="230"/>
      <c r="C143" s="333" t="s">
        <v>133</v>
      </c>
      <c r="D143" s="30" t="str">
        <f t="shared" si="0"/>
        <v/>
      </c>
      <c r="E143" s="70">
        <f>Calcoli!E39*E7</f>
        <v>0</v>
      </c>
      <c r="F143" s="31"/>
      <c r="G143" s="70">
        <f>Calcoli!G39*G7</f>
        <v>0</v>
      </c>
      <c r="H143" s="31"/>
      <c r="I143" s="70">
        <f>Calcoli!I39*I7</f>
        <v>0</v>
      </c>
      <c r="J143" s="31"/>
      <c r="K143" s="70">
        <f>Calcoli!K39*K7</f>
        <v>0</v>
      </c>
      <c r="L143" s="31"/>
      <c r="M143" s="70">
        <f>Calcoli!M39*M7</f>
        <v>0</v>
      </c>
      <c r="N143" s="31"/>
      <c r="O143" s="70">
        <f>Calcoli!O39*O7</f>
        <v>0</v>
      </c>
      <c r="P143" s="31"/>
      <c r="Q143" s="70">
        <f>Calcoli!Q39*Q7</f>
        <v>0</v>
      </c>
      <c r="R143" s="31"/>
      <c r="S143" s="70">
        <f>Calcoli!S39*S7</f>
        <v>0</v>
      </c>
      <c r="T143" s="31"/>
      <c r="U143" s="70">
        <f>Calcoli!U39*U7</f>
        <v>0</v>
      </c>
      <c r="V143" s="31"/>
      <c r="W143" s="70">
        <f>Calcoli!W39*W7</f>
        <v>0</v>
      </c>
      <c r="X143" s="312"/>
      <c r="Z143" s="307"/>
      <c r="AA143" s="309"/>
    </row>
    <row r="144" spans="2:27" s="23" customFormat="1" ht="14" outlineLevel="1" x14ac:dyDescent="0.3">
      <c r="B144" s="229"/>
      <c r="C144" s="206"/>
      <c r="D144" s="30"/>
      <c r="E144" s="31"/>
      <c r="F144" s="31"/>
      <c r="G144" s="31"/>
      <c r="H144" s="31"/>
      <c r="I144" s="31"/>
      <c r="J144" s="31"/>
      <c r="K144" s="31"/>
      <c r="L144" s="31"/>
      <c r="M144" s="31"/>
      <c r="N144" s="31"/>
      <c r="O144" s="31"/>
      <c r="P144" s="31"/>
      <c r="Q144" s="31"/>
      <c r="R144" s="31"/>
      <c r="S144" s="31"/>
      <c r="T144" s="31"/>
      <c r="U144" s="31"/>
      <c r="V144" s="31"/>
      <c r="W144" s="31"/>
      <c r="X144" s="69"/>
      <c r="AA144" s="309"/>
    </row>
    <row r="145" spans="2:27" s="23" customFormat="1" ht="19" customHeight="1" outlineLevel="1" x14ac:dyDescent="0.3">
      <c r="B145" s="231"/>
      <c r="C145" s="208" t="s">
        <v>135</v>
      </c>
      <c r="D145" s="39" t="str">
        <f>$E$11</f>
        <v/>
      </c>
      <c r="E145" s="71">
        <f>SUM(E$139:E$143)</f>
        <v>0</v>
      </c>
      <c r="F145" s="31"/>
      <c r="G145" s="71">
        <f>SUM(G$139:G$143)</f>
        <v>0</v>
      </c>
      <c r="H145" s="72"/>
      <c r="I145" s="71">
        <f>SUM(I$139:I$143)</f>
        <v>0</v>
      </c>
      <c r="J145" s="72"/>
      <c r="K145" s="71">
        <f>SUM(K$139:K$143)</f>
        <v>0</v>
      </c>
      <c r="L145" s="72"/>
      <c r="M145" s="71">
        <f>SUM(M$139:M$143)</f>
        <v>0</v>
      </c>
      <c r="N145" s="72"/>
      <c r="O145" s="71">
        <f>SUM(O$139:O$143)</f>
        <v>0</v>
      </c>
      <c r="P145" s="72"/>
      <c r="Q145" s="71">
        <f>SUM(Q$139:Q$143)</f>
        <v>0</v>
      </c>
      <c r="R145" s="72"/>
      <c r="S145" s="71">
        <f>SUM(S$139:S$143)</f>
        <v>0</v>
      </c>
      <c r="T145" s="72"/>
      <c r="U145" s="71">
        <f>SUM(U$139:U$143)</f>
        <v>0</v>
      </c>
      <c r="V145" s="72"/>
      <c r="W145" s="71">
        <f>SUM(W$139:W$143)</f>
        <v>0</v>
      </c>
      <c r="X145" s="69"/>
      <c r="Z145" s="307"/>
      <c r="AA145" s="309"/>
    </row>
    <row r="146" spans="2:27" s="23" customFormat="1" ht="14" outlineLevel="1" x14ac:dyDescent="0.3">
      <c r="B146" s="229"/>
      <c r="C146" s="105"/>
      <c r="D146" s="30"/>
      <c r="E146" s="72"/>
      <c r="F146" s="31"/>
      <c r="G146" s="72"/>
      <c r="H146" s="72"/>
      <c r="I146" s="72"/>
      <c r="J146" s="72"/>
      <c r="K146" s="72"/>
      <c r="L146" s="72"/>
      <c r="M146" s="72"/>
      <c r="N146" s="72"/>
      <c r="O146" s="72"/>
      <c r="P146" s="72"/>
      <c r="Q146" s="72"/>
      <c r="R146" s="72"/>
      <c r="S146" s="72"/>
      <c r="T146" s="72"/>
      <c r="U146" s="72"/>
      <c r="V146" s="72"/>
      <c r="W146" s="72"/>
      <c r="X146" s="69"/>
      <c r="AA146" s="309"/>
    </row>
    <row r="147" spans="2:27" s="23" customFormat="1" ht="19" customHeight="1" outlineLevel="1" x14ac:dyDescent="0.3">
      <c r="B147" s="232"/>
      <c r="C147" s="209" t="s">
        <v>136</v>
      </c>
      <c r="D147" s="30" t="s">
        <v>5</v>
      </c>
      <c r="E147" s="73">
        <f>Calcoli!E12*E7*E12</f>
        <v>0</v>
      </c>
      <c r="F147" s="31"/>
      <c r="G147" s="73">
        <f>Calcoli!G12*G7*G12</f>
        <v>0</v>
      </c>
      <c r="H147" s="72"/>
      <c r="I147" s="73">
        <f>Calcoli!I12*I7*I12</f>
        <v>0</v>
      </c>
      <c r="J147" s="72"/>
      <c r="K147" s="73">
        <f>Calcoli!K12*K7*K12</f>
        <v>0</v>
      </c>
      <c r="L147" s="72"/>
      <c r="M147" s="73">
        <f>Calcoli!M12*M7*M12</f>
        <v>0</v>
      </c>
      <c r="N147" s="72"/>
      <c r="O147" s="73">
        <f>Calcoli!O12*O7*O12</f>
        <v>0</v>
      </c>
      <c r="P147" s="72"/>
      <c r="Q147" s="73">
        <f>Calcoli!Q12*Q7*Q12</f>
        <v>0</v>
      </c>
      <c r="R147" s="72"/>
      <c r="S147" s="73">
        <f>Calcoli!S12*S7*S12</f>
        <v>0</v>
      </c>
      <c r="T147" s="72"/>
      <c r="U147" s="73">
        <f>Calcoli!U12*U7*U12</f>
        <v>0</v>
      </c>
      <c r="V147" s="72"/>
      <c r="W147" s="73">
        <f>Calcoli!W12*W7*W12</f>
        <v>0</v>
      </c>
      <c r="X147" s="69"/>
      <c r="Z147" s="308"/>
      <c r="AA147" s="309"/>
    </row>
    <row r="148" spans="2:27" s="23" customFormat="1" ht="18" customHeight="1" outlineLevel="1" x14ac:dyDescent="0.3">
      <c r="B148" s="232"/>
      <c r="C148" s="209" t="s">
        <v>137</v>
      </c>
      <c r="D148" s="30" t="s">
        <v>6</v>
      </c>
      <c r="E148" s="256">
        <f>IF(E$40="",E$147*E$38,E$147*E$40)</f>
        <v>0</v>
      </c>
      <c r="F148" s="31"/>
      <c r="G148" s="256">
        <f>IF(G$40="",G$147*G$38,G$147*G$40)</f>
        <v>0</v>
      </c>
      <c r="H148" s="72"/>
      <c r="I148" s="256">
        <f>IF(I$40="",I$147*I$38,I$147*I$40)</f>
        <v>0</v>
      </c>
      <c r="J148" s="72"/>
      <c r="K148" s="256">
        <f>IF(K$40="",K$147*K$38,K$147*K$40)</f>
        <v>0</v>
      </c>
      <c r="L148" s="72"/>
      <c r="M148" s="256">
        <f>IF(M$40="",M$147*M$38,M$147*M$40)</f>
        <v>0</v>
      </c>
      <c r="N148" s="72"/>
      <c r="O148" s="256">
        <f>IF(O$40="",O$147*O$38,O$147*O$40)</f>
        <v>0</v>
      </c>
      <c r="P148" s="72"/>
      <c r="Q148" s="256">
        <f>IF(Q$40="",Q$147*Q$38,Q$147*Q$40)</f>
        <v>0</v>
      </c>
      <c r="R148" s="72"/>
      <c r="S148" s="256">
        <f>IF(S$40="",S$147*S$38,S$147*S$40)</f>
        <v>0</v>
      </c>
      <c r="T148" s="72"/>
      <c r="U148" s="256">
        <f>IF(U$40="",U$147*U$38,U$147*U$40)</f>
        <v>0</v>
      </c>
      <c r="V148" s="72"/>
      <c r="W148" s="256">
        <f>IF(W$40="",W$147*W$38,W$147*W$40)</f>
        <v>0</v>
      </c>
      <c r="X148" s="69"/>
      <c r="Z148" s="308"/>
      <c r="AA148" s="309"/>
    </row>
    <row r="149" spans="2:27" s="23" customFormat="1" ht="14" x14ac:dyDescent="0.3">
      <c r="B149" s="229"/>
      <c r="C149" s="206"/>
      <c r="D149" s="30"/>
      <c r="E149" s="74"/>
      <c r="F149" s="31"/>
      <c r="G149" s="31"/>
      <c r="H149" s="31"/>
      <c r="I149" s="31"/>
      <c r="J149" s="31"/>
      <c r="K149" s="31"/>
      <c r="L149" s="31"/>
      <c r="M149" s="31"/>
      <c r="N149" s="31"/>
      <c r="O149" s="31"/>
      <c r="P149" s="31"/>
      <c r="Q149" s="31"/>
      <c r="R149" s="31"/>
      <c r="S149" s="31"/>
      <c r="T149" s="31"/>
      <c r="U149" s="31"/>
      <c r="V149" s="31"/>
      <c r="W149" s="31"/>
      <c r="X149" s="69"/>
    </row>
    <row r="150" spans="2:27" s="23" customFormat="1" ht="14" outlineLevel="1" x14ac:dyDescent="0.3">
      <c r="B150" s="229"/>
      <c r="C150" s="206"/>
      <c r="D150" s="30"/>
      <c r="E150" s="74"/>
      <c r="F150" s="31"/>
      <c r="G150" s="31"/>
      <c r="H150" s="31"/>
      <c r="I150" s="31"/>
      <c r="J150" s="31"/>
      <c r="K150" s="31"/>
      <c r="L150" s="31"/>
      <c r="M150" s="31"/>
      <c r="N150" s="31"/>
      <c r="O150" s="31"/>
      <c r="P150" s="31"/>
      <c r="Q150" s="31"/>
      <c r="R150" s="31"/>
      <c r="S150" s="31"/>
      <c r="T150" s="31"/>
      <c r="U150" s="31"/>
      <c r="V150" s="31"/>
      <c r="W150" s="31"/>
      <c r="X150" s="69"/>
    </row>
    <row r="151" spans="2:27" s="23" customFormat="1" ht="14" outlineLevel="1" x14ac:dyDescent="0.3">
      <c r="B151" s="230"/>
      <c r="C151" s="330" t="s">
        <v>138</v>
      </c>
      <c r="D151" s="30" t="str">
        <f t="shared" ref="D151:D155" si="1">$E$11</f>
        <v/>
      </c>
      <c r="E151" s="70">
        <f>SUM(E139:X139)</f>
        <v>0</v>
      </c>
      <c r="F151" s="31"/>
      <c r="G151" s="276"/>
      <c r="H151" s="276"/>
      <c r="I151" s="276"/>
      <c r="J151" s="276"/>
      <c r="K151" s="276"/>
      <c r="L151" s="276"/>
      <c r="M151" s="276"/>
      <c r="N151" s="276"/>
      <c r="O151" s="276"/>
      <c r="P151" s="276"/>
      <c r="Q151" s="276"/>
      <c r="R151" s="276"/>
      <c r="S151" s="276"/>
      <c r="T151" s="276"/>
      <c r="U151" s="276"/>
      <c r="V151" s="276"/>
      <c r="W151" s="276"/>
      <c r="X151" s="69"/>
    </row>
    <row r="152" spans="2:27" s="23" customFormat="1" ht="14" outlineLevel="1" x14ac:dyDescent="0.3">
      <c r="B152" s="230"/>
      <c r="C152" s="330" t="s">
        <v>139</v>
      </c>
      <c r="D152" s="30" t="str">
        <f t="shared" si="1"/>
        <v/>
      </c>
      <c r="E152" s="70">
        <f>SUM(E140:X140)</f>
        <v>0</v>
      </c>
      <c r="F152" s="31"/>
      <c r="G152" s="276"/>
      <c r="H152" s="276"/>
      <c r="I152" s="276"/>
      <c r="J152" s="276"/>
      <c r="K152" s="276"/>
      <c r="L152" s="276"/>
      <c r="M152" s="276"/>
      <c r="N152" s="276"/>
      <c r="O152" s="276"/>
      <c r="P152" s="276"/>
      <c r="Q152" s="276"/>
      <c r="R152" s="276"/>
      <c r="S152" s="276"/>
      <c r="T152" s="276"/>
      <c r="U152" s="276"/>
      <c r="V152" s="276"/>
      <c r="W152" s="276"/>
      <c r="X152" s="69"/>
    </row>
    <row r="153" spans="2:27" s="23" customFormat="1" ht="14" outlineLevel="1" x14ac:dyDescent="0.3">
      <c r="B153" s="230"/>
      <c r="C153" s="201" t="s">
        <v>142</v>
      </c>
      <c r="D153" s="30" t="str">
        <f t="shared" si="1"/>
        <v/>
      </c>
      <c r="E153" s="70">
        <f>SUM(E141:X141)</f>
        <v>0</v>
      </c>
      <c r="F153" s="31"/>
      <c r="G153" s="276"/>
      <c r="H153" s="276"/>
      <c r="I153" s="276"/>
      <c r="J153" s="276"/>
      <c r="K153" s="276"/>
      <c r="L153" s="276"/>
      <c r="M153" s="276"/>
      <c r="N153" s="276"/>
      <c r="O153" s="276"/>
      <c r="P153" s="276"/>
      <c r="Q153" s="276"/>
      <c r="R153" s="276"/>
      <c r="S153" s="276"/>
      <c r="T153" s="276"/>
      <c r="U153" s="276"/>
      <c r="V153" s="276"/>
      <c r="W153" s="276"/>
      <c r="X153" s="69"/>
    </row>
    <row r="154" spans="2:27" s="23" customFormat="1" ht="14" outlineLevel="1" x14ac:dyDescent="0.3">
      <c r="B154" s="230"/>
      <c r="C154" s="330" t="s">
        <v>140</v>
      </c>
      <c r="D154" s="30" t="str">
        <f t="shared" si="1"/>
        <v/>
      </c>
      <c r="E154" s="70">
        <f>SUM(E142:X142)</f>
        <v>0</v>
      </c>
      <c r="F154" s="31"/>
      <c r="G154" s="276"/>
      <c r="H154" s="276"/>
      <c r="I154" s="276"/>
      <c r="J154" s="276"/>
      <c r="K154" s="276"/>
      <c r="L154" s="276"/>
      <c r="M154" s="276"/>
      <c r="N154" s="276"/>
      <c r="O154" s="276"/>
      <c r="P154" s="276"/>
      <c r="Q154" s="276"/>
      <c r="R154" s="276"/>
      <c r="S154" s="276"/>
      <c r="T154" s="276"/>
      <c r="U154" s="276"/>
      <c r="V154" s="276"/>
      <c r="W154" s="276"/>
      <c r="X154" s="69"/>
    </row>
    <row r="155" spans="2:27" s="23" customFormat="1" ht="14" outlineLevel="1" x14ac:dyDescent="0.3">
      <c r="B155" s="230"/>
      <c r="C155" s="330" t="s">
        <v>141</v>
      </c>
      <c r="D155" s="30" t="str">
        <f t="shared" si="1"/>
        <v/>
      </c>
      <c r="E155" s="70">
        <f>SUM(E143:X143)</f>
        <v>0</v>
      </c>
      <c r="F155" s="31"/>
      <c r="G155" s="276"/>
      <c r="H155" s="276"/>
      <c r="I155" s="276"/>
      <c r="J155" s="276"/>
      <c r="K155" s="276"/>
      <c r="L155" s="276"/>
      <c r="M155" s="276"/>
      <c r="N155" s="276"/>
      <c r="O155" s="276"/>
      <c r="P155" s="276"/>
      <c r="Q155" s="276"/>
      <c r="R155" s="276"/>
      <c r="S155" s="276"/>
      <c r="T155" s="276"/>
      <c r="U155" s="276"/>
      <c r="V155" s="276"/>
      <c r="W155" s="276"/>
      <c r="X155" s="69"/>
    </row>
    <row r="156" spans="2:27" s="23" customFormat="1" ht="14" outlineLevel="1" x14ac:dyDescent="0.3">
      <c r="B156" s="229"/>
      <c r="C156" s="206"/>
      <c r="D156" s="30"/>
      <c r="E156" s="31"/>
      <c r="F156" s="31"/>
      <c r="G156" s="276"/>
      <c r="H156" s="276"/>
      <c r="I156" s="276"/>
      <c r="J156" s="276"/>
      <c r="K156" s="276"/>
      <c r="L156" s="276"/>
      <c r="M156" s="276"/>
      <c r="N156" s="276"/>
      <c r="O156" s="276"/>
      <c r="P156" s="276"/>
      <c r="Q156" s="276"/>
      <c r="R156" s="276"/>
      <c r="S156" s="276"/>
      <c r="T156" s="276"/>
      <c r="U156" s="276"/>
      <c r="V156" s="276"/>
      <c r="W156" s="276"/>
      <c r="X156" s="69"/>
    </row>
    <row r="157" spans="2:27" s="23" customFormat="1" ht="19" customHeight="1" outlineLevel="1" x14ac:dyDescent="0.3">
      <c r="B157" s="231"/>
      <c r="C157" s="334" t="s">
        <v>143</v>
      </c>
      <c r="D157" s="39" t="str">
        <f>$E$11</f>
        <v/>
      </c>
      <c r="E157" s="279">
        <f>SUM(E145:X145)</f>
        <v>0</v>
      </c>
      <c r="F157" s="31"/>
      <c r="G157" s="277"/>
      <c r="H157" s="277"/>
      <c r="I157" s="277"/>
      <c r="J157" s="277"/>
      <c r="K157" s="277"/>
      <c r="L157" s="277"/>
      <c r="M157" s="277"/>
      <c r="N157" s="277"/>
      <c r="O157" s="277"/>
      <c r="P157" s="277"/>
      <c r="Q157" s="277"/>
      <c r="R157" s="277"/>
      <c r="S157" s="277"/>
      <c r="T157" s="277"/>
      <c r="U157" s="277"/>
      <c r="V157" s="277"/>
      <c r="W157" s="277"/>
      <c r="X157" s="69"/>
    </row>
    <row r="158" spans="2:27" s="23" customFormat="1" ht="14" x14ac:dyDescent="0.3">
      <c r="B158" s="229"/>
      <c r="C158" s="105"/>
      <c r="D158" s="30"/>
      <c r="E158" s="72"/>
      <c r="F158" s="31"/>
      <c r="G158" s="277"/>
      <c r="H158" s="277"/>
      <c r="I158" s="277"/>
      <c r="J158" s="277"/>
      <c r="K158" s="277"/>
      <c r="L158" s="277"/>
      <c r="M158" s="277"/>
      <c r="N158" s="277"/>
      <c r="O158" s="277"/>
      <c r="P158" s="277"/>
      <c r="Q158" s="277"/>
      <c r="R158" s="277"/>
      <c r="S158" s="277"/>
      <c r="T158" s="277"/>
      <c r="U158" s="277"/>
      <c r="V158" s="277"/>
      <c r="W158" s="277"/>
      <c r="X158" s="69"/>
    </row>
    <row r="159" spans="2:27" s="23" customFormat="1" ht="19" customHeight="1" outlineLevel="1" x14ac:dyDescent="0.3">
      <c r="B159" s="232"/>
      <c r="C159" s="335" t="s">
        <v>144</v>
      </c>
      <c r="D159" s="30" t="s">
        <v>5</v>
      </c>
      <c r="E159" s="278">
        <f>SUM(E147:X147)</f>
        <v>0</v>
      </c>
      <c r="F159" s="31"/>
      <c r="G159" s="277"/>
      <c r="H159" s="277"/>
      <c r="I159" s="277"/>
      <c r="J159" s="277"/>
      <c r="K159" s="277"/>
      <c r="L159" s="277"/>
      <c r="M159" s="277"/>
      <c r="N159" s="277"/>
      <c r="O159" s="277"/>
      <c r="P159" s="277"/>
      <c r="Q159" s="277"/>
      <c r="R159" s="277"/>
      <c r="S159" s="277"/>
      <c r="T159" s="277"/>
      <c r="U159" s="277"/>
      <c r="V159" s="277"/>
      <c r="W159" s="277"/>
      <c r="X159" s="69"/>
    </row>
    <row r="160" spans="2:27" s="23" customFormat="1" ht="18" customHeight="1" outlineLevel="1" x14ac:dyDescent="0.3">
      <c r="B160" s="232"/>
      <c r="C160" s="336" t="s">
        <v>145</v>
      </c>
      <c r="D160" s="30" t="s">
        <v>6</v>
      </c>
      <c r="E160" s="278">
        <f>SUM(E148:X148)</f>
        <v>0</v>
      </c>
      <c r="F160" s="31"/>
      <c r="G160" s="277"/>
      <c r="H160" s="277"/>
      <c r="I160" s="277"/>
      <c r="J160" s="277"/>
      <c r="K160" s="277"/>
      <c r="L160" s="277"/>
      <c r="M160" s="277"/>
      <c r="N160" s="277"/>
      <c r="O160" s="277"/>
      <c r="P160" s="277"/>
      <c r="Q160" s="277"/>
      <c r="R160" s="277"/>
      <c r="S160" s="277"/>
      <c r="T160" s="277"/>
      <c r="U160" s="277"/>
      <c r="V160" s="277"/>
      <c r="W160" s="277"/>
      <c r="X160" s="69"/>
    </row>
    <row r="161" spans="2:24" ht="14.15" customHeight="1" x14ac:dyDescent="0.3">
      <c r="B161" s="233"/>
      <c r="C161" s="234"/>
      <c r="D161" s="75"/>
      <c r="E161" s="76"/>
      <c r="F161" s="76"/>
      <c r="G161" s="76"/>
      <c r="H161" s="76"/>
      <c r="I161" s="76"/>
      <c r="J161" s="76"/>
      <c r="K161" s="76"/>
      <c r="L161" s="76"/>
      <c r="M161" s="76"/>
      <c r="N161" s="76"/>
      <c r="O161" s="76"/>
      <c r="P161" s="76"/>
      <c r="Q161" s="76"/>
      <c r="R161" s="76"/>
      <c r="S161" s="76"/>
      <c r="T161" s="76"/>
      <c r="U161" s="76"/>
      <c r="V161" s="76"/>
      <c r="W161" s="76"/>
      <c r="X161" s="77"/>
    </row>
  </sheetData>
  <pageMargins left="0.59027777777777801" right="0.59027777777777801" top="0.39374999999999999" bottom="0.78749999999999998" header="0.51180555555555496" footer="0.51180555555555496"/>
  <pageSetup scale="58" firstPageNumber="0"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52" id="{00000000-000E-0000-0100-000019000000}">
            <xm:f>E$24=Dati_di_Riferimento!$H$13</xm:f>
            <x14:dxf>
              <font>
                <color auto="1"/>
              </font>
              <fill>
                <patternFill>
                  <bgColor theme="1" tint="0.499984740745262"/>
                </patternFill>
              </fill>
            </x14:dxf>
          </x14:cfRule>
          <xm:sqref>E97</xm:sqref>
        </x14:conditionalFormatting>
        <x14:conditionalFormatting xmlns:xm="http://schemas.microsoft.com/office/excel/2006/main">
          <x14:cfRule type="expression" priority="953" id="{A44215DB-F715-3143-982C-48AE62AB6227}">
            <xm:f>E$24=Dati_di_Riferimento!$H$14</xm:f>
            <x14:dxf>
              <font>
                <color auto="1"/>
              </font>
              <fill>
                <patternFill>
                  <bgColor theme="1" tint="0.499984740745262"/>
                </patternFill>
              </fill>
            </x14:dxf>
          </x14:cfRule>
          <xm:sqref>E26:E29 G26:G29</xm:sqref>
        </x14:conditionalFormatting>
        <x14:conditionalFormatting xmlns:xm="http://schemas.microsoft.com/office/excel/2006/main">
          <x14:cfRule type="expression" priority="955" id="{AC5566C7-0BCF-8E47-8D6A-74F81DED61E2}">
            <xm:f>#REF!=Dati_di_Riferimento!#REF!</xm:f>
            <x14:dxf>
              <font>
                <color auto="1"/>
              </font>
              <fill>
                <patternFill>
                  <bgColor theme="1" tint="0.499984740745262"/>
                </patternFill>
              </fill>
            </x14:dxf>
          </x14:cfRule>
          <x14:cfRule type="expression" priority="956" id="{D8C1DAD3-BB98-034A-9482-73C5042BEF4A}">
            <xm:f>E$19=Dati_di_Riferimento!$H$7</xm:f>
            <x14:dxf>
              <font>
                <color auto="1"/>
              </font>
              <fill>
                <patternFill>
                  <bgColor theme="1" tint="0.499984740745262"/>
                </patternFill>
              </fill>
            </x14:dxf>
          </x14:cfRule>
          <xm:sqref>E20 E76 G76 G20 I20 K20 M20 O20 Q20 S20 U20 W20</xm:sqref>
        </x14:conditionalFormatting>
        <x14:conditionalFormatting xmlns:xm="http://schemas.microsoft.com/office/excel/2006/main">
          <x14:cfRule type="expression" priority="127" id="{EAB91943-5C32-C442-B344-1BA0A4A9D2DB}">
            <xm:f>E$24=Dati_di_Riferimento!$H$13</xm:f>
            <x14:dxf>
              <font>
                <color auto="1"/>
              </font>
              <fill>
                <patternFill>
                  <bgColor theme="1" tint="0.499984740745262"/>
                </patternFill>
              </fill>
            </x14:dxf>
          </x14:cfRule>
          <xm:sqref>E100</xm:sqref>
        </x14:conditionalFormatting>
        <x14:conditionalFormatting xmlns:xm="http://schemas.microsoft.com/office/excel/2006/main">
          <x14:cfRule type="expression" priority="126" id="{347546D9-63E1-E640-9448-840D8024ED42}">
            <xm:f>E$24=Dati_di_Riferimento!$H$13</xm:f>
            <x14:dxf>
              <font>
                <color auto="1"/>
              </font>
              <fill>
                <patternFill>
                  <bgColor theme="1" tint="0.499984740745262"/>
                </patternFill>
              </fill>
            </x14:dxf>
          </x14:cfRule>
          <xm:sqref>E105</xm:sqref>
        </x14:conditionalFormatting>
        <x14:conditionalFormatting xmlns:xm="http://schemas.microsoft.com/office/excel/2006/main">
          <x14:cfRule type="expression" priority="125" id="{7113F9C7-4F69-BB42-8BD4-F46513E7B459}">
            <xm:f>E$24=Dati_di_Riferimento!$H$13</xm:f>
            <x14:dxf>
              <font>
                <color auto="1"/>
              </font>
              <fill>
                <patternFill>
                  <bgColor theme="1" tint="0.499984740745262"/>
                </patternFill>
              </fill>
            </x14:dxf>
          </x14:cfRule>
          <xm:sqref>E108</xm:sqref>
        </x14:conditionalFormatting>
        <x14:conditionalFormatting xmlns:xm="http://schemas.microsoft.com/office/excel/2006/main">
          <x14:cfRule type="expression" priority="124" id="{A1303AB1-F183-0447-97D1-28A61C6FA155}">
            <xm:f>E$24=Dati_di_Riferimento!$H$13</xm:f>
            <x14:dxf>
              <font>
                <color auto="1"/>
              </font>
              <fill>
                <patternFill>
                  <bgColor theme="1" tint="0.499984740745262"/>
                </patternFill>
              </fill>
            </x14:dxf>
          </x14:cfRule>
          <xm:sqref>E113</xm:sqref>
        </x14:conditionalFormatting>
        <x14:conditionalFormatting xmlns:xm="http://schemas.microsoft.com/office/excel/2006/main">
          <x14:cfRule type="expression" priority="123" id="{C82762AF-00A7-CD48-91ED-7BBD5043F124}">
            <xm:f>E$24=Dati_di_Riferimento!$H$13</xm:f>
            <x14:dxf>
              <font>
                <color auto="1"/>
              </font>
              <fill>
                <patternFill>
                  <bgColor theme="1" tint="0.499984740745262"/>
                </patternFill>
              </fill>
            </x14:dxf>
          </x14:cfRule>
          <xm:sqref>E116</xm:sqref>
        </x14:conditionalFormatting>
        <x14:conditionalFormatting xmlns:xm="http://schemas.microsoft.com/office/excel/2006/main">
          <x14:cfRule type="expression" priority="122" id="{C7F94C18-0206-A741-9D1D-DD6F248E5453}">
            <xm:f>E$24=Dati_di_Riferimento!$H$13</xm:f>
            <x14:dxf>
              <font>
                <color auto="1"/>
              </font>
              <fill>
                <patternFill>
                  <bgColor theme="1" tint="0.499984740745262"/>
                </patternFill>
              </fill>
            </x14:dxf>
          </x14:cfRule>
          <xm:sqref>E121</xm:sqref>
        </x14:conditionalFormatting>
        <x14:conditionalFormatting xmlns:xm="http://schemas.microsoft.com/office/excel/2006/main">
          <x14:cfRule type="expression" priority="121" id="{5396F8E5-4BD1-BB4B-8D49-301C16BE5736}">
            <xm:f>E$24=Dati_di_Riferimento!$H$13</xm:f>
            <x14:dxf>
              <font>
                <color auto="1"/>
              </font>
              <fill>
                <patternFill>
                  <bgColor theme="1" tint="0.499984740745262"/>
                </patternFill>
              </fill>
            </x14:dxf>
          </x14:cfRule>
          <xm:sqref>E124</xm:sqref>
        </x14:conditionalFormatting>
        <x14:conditionalFormatting xmlns:xm="http://schemas.microsoft.com/office/excel/2006/main">
          <x14:cfRule type="expression" priority="120" id="{CE69DF97-5AF4-C644-B2BC-105B1C9F37D2}">
            <xm:f>E$24=Dati_di_Riferimento!$H$13</xm:f>
            <x14:dxf>
              <font>
                <color auto="1"/>
              </font>
              <fill>
                <patternFill>
                  <bgColor theme="1" tint="0.499984740745262"/>
                </patternFill>
              </fill>
            </x14:dxf>
          </x14:cfRule>
          <xm:sqref>E129</xm:sqref>
        </x14:conditionalFormatting>
        <x14:conditionalFormatting xmlns:xm="http://schemas.microsoft.com/office/excel/2006/main">
          <x14:cfRule type="expression" priority="119" id="{A68B481F-C2CB-3F4C-91BE-364ECCF9C733}">
            <xm:f>E$24=Dati_di_Riferimento!$H$13</xm:f>
            <x14:dxf>
              <font>
                <color auto="1"/>
              </font>
              <fill>
                <patternFill>
                  <bgColor theme="1" tint="0.499984740745262"/>
                </patternFill>
              </fill>
            </x14:dxf>
          </x14:cfRule>
          <xm:sqref>E132</xm:sqref>
        </x14:conditionalFormatting>
        <x14:conditionalFormatting xmlns:xm="http://schemas.microsoft.com/office/excel/2006/main">
          <x14:cfRule type="expression" priority="118" id="{335B1A44-CC38-2A4D-B44C-0F8913EFDF2C}">
            <xm:f>G$24=Dati_di_Riferimento!$H$13</xm:f>
            <x14:dxf>
              <font>
                <color auto="1"/>
              </font>
              <fill>
                <patternFill>
                  <bgColor theme="1" tint="0.499984740745262"/>
                </patternFill>
              </fill>
            </x14:dxf>
          </x14:cfRule>
          <xm:sqref>G97</xm:sqref>
        </x14:conditionalFormatting>
        <x14:conditionalFormatting xmlns:xm="http://schemas.microsoft.com/office/excel/2006/main">
          <x14:cfRule type="expression" priority="117" id="{F9EE6805-9EBF-AF4F-B492-B7F7C5E8CDAE}">
            <xm:f>G$24=Dati_di_Riferimento!$H$13</xm:f>
            <x14:dxf>
              <font>
                <color auto="1"/>
              </font>
              <fill>
                <patternFill>
                  <bgColor theme="1" tint="0.499984740745262"/>
                </patternFill>
              </fill>
            </x14:dxf>
          </x14:cfRule>
          <xm:sqref>G100</xm:sqref>
        </x14:conditionalFormatting>
        <x14:conditionalFormatting xmlns:xm="http://schemas.microsoft.com/office/excel/2006/main">
          <x14:cfRule type="expression" priority="116" id="{F12B4561-A70E-7E48-B972-8F4E099DD119}">
            <xm:f>G$24=Dati_di_Riferimento!$H$13</xm:f>
            <x14:dxf>
              <font>
                <color auto="1"/>
              </font>
              <fill>
                <patternFill>
                  <bgColor theme="1" tint="0.499984740745262"/>
                </patternFill>
              </fill>
            </x14:dxf>
          </x14:cfRule>
          <xm:sqref>G105</xm:sqref>
        </x14:conditionalFormatting>
        <x14:conditionalFormatting xmlns:xm="http://schemas.microsoft.com/office/excel/2006/main">
          <x14:cfRule type="expression" priority="115" id="{6977E8F6-5F78-7A45-A8EF-3182CDD52F26}">
            <xm:f>G$24=Dati_di_Riferimento!$H$13</xm:f>
            <x14:dxf>
              <font>
                <color auto="1"/>
              </font>
              <fill>
                <patternFill>
                  <bgColor theme="1" tint="0.499984740745262"/>
                </patternFill>
              </fill>
            </x14:dxf>
          </x14:cfRule>
          <xm:sqref>G108</xm:sqref>
        </x14:conditionalFormatting>
        <x14:conditionalFormatting xmlns:xm="http://schemas.microsoft.com/office/excel/2006/main">
          <x14:cfRule type="expression" priority="114" id="{1794C0C3-49CE-0C4D-B732-590077331E9C}">
            <xm:f>G$24=Dati_di_Riferimento!$H$13</xm:f>
            <x14:dxf>
              <font>
                <color auto="1"/>
              </font>
              <fill>
                <patternFill>
                  <bgColor theme="1" tint="0.499984740745262"/>
                </patternFill>
              </fill>
            </x14:dxf>
          </x14:cfRule>
          <xm:sqref>G113</xm:sqref>
        </x14:conditionalFormatting>
        <x14:conditionalFormatting xmlns:xm="http://schemas.microsoft.com/office/excel/2006/main">
          <x14:cfRule type="expression" priority="113" id="{BD3145C7-8EBB-254F-80F1-1CB72372B24D}">
            <xm:f>G$24=Dati_di_Riferimento!$H$13</xm:f>
            <x14:dxf>
              <font>
                <color auto="1"/>
              </font>
              <fill>
                <patternFill>
                  <bgColor theme="1" tint="0.499984740745262"/>
                </patternFill>
              </fill>
            </x14:dxf>
          </x14:cfRule>
          <xm:sqref>G116</xm:sqref>
        </x14:conditionalFormatting>
        <x14:conditionalFormatting xmlns:xm="http://schemas.microsoft.com/office/excel/2006/main">
          <x14:cfRule type="expression" priority="112" id="{9626FBFD-8460-334A-B9FD-7335141388AB}">
            <xm:f>G$24=Dati_di_Riferimento!$H$13</xm:f>
            <x14:dxf>
              <font>
                <color auto="1"/>
              </font>
              <fill>
                <patternFill>
                  <bgColor theme="1" tint="0.499984740745262"/>
                </patternFill>
              </fill>
            </x14:dxf>
          </x14:cfRule>
          <xm:sqref>G121</xm:sqref>
        </x14:conditionalFormatting>
        <x14:conditionalFormatting xmlns:xm="http://schemas.microsoft.com/office/excel/2006/main">
          <x14:cfRule type="expression" priority="111" id="{260A3FDC-EB96-E14F-BBA6-B4D78B94CE24}">
            <xm:f>G$24=Dati_di_Riferimento!$H$13</xm:f>
            <x14:dxf>
              <font>
                <color auto="1"/>
              </font>
              <fill>
                <patternFill>
                  <bgColor theme="1" tint="0.499984740745262"/>
                </patternFill>
              </fill>
            </x14:dxf>
          </x14:cfRule>
          <xm:sqref>G124</xm:sqref>
        </x14:conditionalFormatting>
        <x14:conditionalFormatting xmlns:xm="http://schemas.microsoft.com/office/excel/2006/main">
          <x14:cfRule type="expression" priority="110" id="{1BE4B732-26F3-2F41-B9E4-D59C06B4553D}">
            <xm:f>G$24=Dati_di_Riferimento!$H$13</xm:f>
            <x14:dxf>
              <font>
                <color auto="1"/>
              </font>
              <fill>
                <patternFill>
                  <bgColor theme="1" tint="0.499984740745262"/>
                </patternFill>
              </fill>
            </x14:dxf>
          </x14:cfRule>
          <xm:sqref>G129</xm:sqref>
        </x14:conditionalFormatting>
        <x14:conditionalFormatting xmlns:xm="http://schemas.microsoft.com/office/excel/2006/main">
          <x14:cfRule type="expression" priority="109" id="{EF18BB91-88E4-B944-8D35-4B0D35951390}">
            <xm:f>G$24=Dati_di_Riferimento!$H$13</xm:f>
            <x14:dxf>
              <font>
                <color auto="1"/>
              </font>
              <fill>
                <patternFill>
                  <bgColor theme="1" tint="0.499984740745262"/>
                </patternFill>
              </fill>
            </x14:dxf>
          </x14:cfRule>
          <xm:sqref>G132</xm:sqref>
        </x14:conditionalFormatting>
        <x14:conditionalFormatting xmlns:xm="http://schemas.microsoft.com/office/excel/2006/main">
          <x14:cfRule type="expression" priority="107" id="{81E91A64-3984-BA48-A44B-0B5449377F46}">
            <xm:f>#REF!=Dati_di_Riferimento!#REF!</xm:f>
            <x14:dxf>
              <font>
                <color auto="1"/>
              </font>
              <fill>
                <patternFill>
                  <bgColor theme="1" tint="0.499984740745262"/>
                </patternFill>
              </fill>
            </x14:dxf>
          </x14:cfRule>
          <x14:cfRule type="expression" priority="108" id="{98EA7B3D-C031-2847-9D4D-4D6CD35E3728}">
            <xm:f>I$19=Dati_di_Riferimento!$H$7</xm:f>
            <x14:dxf>
              <font>
                <color auto="1"/>
              </font>
              <fill>
                <patternFill>
                  <bgColor theme="1" tint="0.499984740745262"/>
                </patternFill>
              </fill>
            </x14:dxf>
          </x14:cfRule>
          <xm:sqref>I76</xm:sqref>
        </x14:conditionalFormatting>
        <x14:conditionalFormatting xmlns:xm="http://schemas.microsoft.com/office/excel/2006/main">
          <x14:cfRule type="expression" priority="105" id="{86FB20E3-232E-584B-BBD3-283DFA87DB83}">
            <xm:f>I$24=Dati_di_Riferimento!$H$13</xm:f>
            <x14:dxf>
              <font>
                <color auto="1"/>
              </font>
              <fill>
                <patternFill>
                  <bgColor theme="1" tint="0.499984740745262"/>
                </patternFill>
              </fill>
            </x14:dxf>
          </x14:cfRule>
          <xm:sqref>I97</xm:sqref>
        </x14:conditionalFormatting>
        <x14:conditionalFormatting xmlns:xm="http://schemas.microsoft.com/office/excel/2006/main">
          <x14:cfRule type="expression" priority="104" id="{2AD6D802-08C5-0C4B-BE27-9615061926F4}">
            <xm:f>I$24=Dati_di_Riferimento!$H$13</xm:f>
            <x14:dxf>
              <font>
                <color auto="1"/>
              </font>
              <fill>
                <patternFill>
                  <bgColor theme="1" tint="0.499984740745262"/>
                </patternFill>
              </fill>
            </x14:dxf>
          </x14:cfRule>
          <xm:sqref>I100</xm:sqref>
        </x14:conditionalFormatting>
        <x14:conditionalFormatting xmlns:xm="http://schemas.microsoft.com/office/excel/2006/main">
          <x14:cfRule type="expression" priority="103" id="{4F4D2A91-3B19-0E47-8061-CE8DAAFC7323}">
            <xm:f>I$24=Dati_di_Riferimento!$H$13</xm:f>
            <x14:dxf>
              <font>
                <color auto="1"/>
              </font>
              <fill>
                <patternFill>
                  <bgColor theme="1" tint="0.499984740745262"/>
                </patternFill>
              </fill>
            </x14:dxf>
          </x14:cfRule>
          <xm:sqref>I105</xm:sqref>
        </x14:conditionalFormatting>
        <x14:conditionalFormatting xmlns:xm="http://schemas.microsoft.com/office/excel/2006/main">
          <x14:cfRule type="expression" priority="102" id="{C6BF1532-E6CB-E048-8FAE-BBEA2661F1C7}">
            <xm:f>I$24=Dati_di_Riferimento!$H$13</xm:f>
            <x14:dxf>
              <font>
                <color auto="1"/>
              </font>
              <fill>
                <patternFill>
                  <bgColor theme="1" tint="0.499984740745262"/>
                </patternFill>
              </fill>
            </x14:dxf>
          </x14:cfRule>
          <xm:sqref>I108</xm:sqref>
        </x14:conditionalFormatting>
        <x14:conditionalFormatting xmlns:xm="http://schemas.microsoft.com/office/excel/2006/main">
          <x14:cfRule type="expression" priority="101" id="{663B7F82-B51B-7648-947F-087EACCED105}">
            <xm:f>I$24=Dati_di_Riferimento!$H$13</xm:f>
            <x14:dxf>
              <font>
                <color auto="1"/>
              </font>
              <fill>
                <patternFill>
                  <bgColor theme="1" tint="0.499984740745262"/>
                </patternFill>
              </fill>
            </x14:dxf>
          </x14:cfRule>
          <xm:sqref>I113</xm:sqref>
        </x14:conditionalFormatting>
        <x14:conditionalFormatting xmlns:xm="http://schemas.microsoft.com/office/excel/2006/main">
          <x14:cfRule type="expression" priority="100" id="{62A9D700-AEB6-0F4F-A96A-34E4D006CFB1}">
            <xm:f>I$24=Dati_di_Riferimento!$H$13</xm:f>
            <x14:dxf>
              <font>
                <color auto="1"/>
              </font>
              <fill>
                <patternFill>
                  <bgColor theme="1" tint="0.499984740745262"/>
                </patternFill>
              </fill>
            </x14:dxf>
          </x14:cfRule>
          <xm:sqref>I116</xm:sqref>
        </x14:conditionalFormatting>
        <x14:conditionalFormatting xmlns:xm="http://schemas.microsoft.com/office/excel/2006/main">
          <x14:cfRule type="expression" priority="99" id="{39309781-FA44-2545-A1E4-01BF2ED132CC}">
            <xm:f>I$24=Dati_di_Riferimento!$H$13</xm:f>
            <x14:dxf>
              <font>
                <color auto="1"/>
              </font>
              <fill>
                <patternFill>
                  <bgColor theme="1" tint="0.499984740745262"/>
                </patternFill>
              </fill>
            </x14:dxf>
          </x14:cfRule>
          <xm:sqref>I121</xm:sqref>
        </x14:conditionalFormatting>
        <x14:conditionalFormatting xmlns:xm="http://schemas.microsoft.com/office/excel/2006/main">
          <x14:cfRule type="expression" priority="98" id="{66EC6494-6775-2A47-8B32-D3AD5116E5A9}">
            <xm:f>I$24=Dati_di_Riferimento!$H$13</xm:f>
            <x14:dxf>
              <font>
                <color auto="1"/>
              </font>
              <fill>
                <patternFill>
                  <bgColor theme="1" tint="0.499984740745262"/>
                </patternFill>
              </fill>
            </x14:dxf>
          </x14:cfRule>
          <xm:sqref>I124</xm:sqref>
        </x14:conditionalFormatting>
        <x14:conditionalFormatting xmlns:xm="http://schemas.microsoft.com/office/excel/2006/main">
          <x14:cfRule type="expression" priority="97" id="{52C4094A-C1DF-C74C-B92E-BB9325C99470}">
            <xm:f>I$24=Dati_di_Riferimento!$H$13</xm:f>
            <x14:dxf>
              <font>
                <color auto="1"/>
              </font>
              <fill>
                <patternFill>
                  <bgColor theme="1" tint="0.499984740745262"/>
                </patternFill>
              </fill>
            </x14:dxf>
          </x14:cfRule>
          <xm:sqref>I129</xm:sqref>
        </x14:conditionalFormatting>
        <x14:conditionalFormatting xmlns:xm="http://schemas.microsoft.com/office/excel/2006/main">
          <x14:cfRule type="expression" priority="96" id="{9139E0AE-40AF-104B-8A8B-CD1748072EFC}">
            <xm:f>I$24=Dati_di_Riferimento!$H$13</xm:f>
            <x14:dxf>
              <font>
                <color auto="1"/>
              </font>
              <fill>
                <patternFill>
                  <bgColor theme="1" tint="0.499984740745262"/>
                </patternFill>
              </fill>
            </x14:dxf>
          </x14:cfRule>
          <xm:sqref>I132</xm:sqref>
        </x14:conditionalFormatting>
        <x14:conditionalFormatting xmlns:xm="http://schemas.microsoft.com/office/excel/2006/main">
          <x14:cfRule type="expression" priority="93" id="{C30E2B22-60B0-F944-8941-9892A536ED08}">
            <xm:f>K$24=Dati_di_Riferimento!$H$14</xm:f>
            <x14:dxf>
              <font>
                <color auto="1"/>
              </font>
              <fill>
                <patternFill>
                  <bgColor theme="1" tint="0.499984740745262"/>
                </patternFill>
              </fill>
            </x14:dxf>
          </x14:cfRule>
          <xm:sqref>K26:K29</xm:sqref>
        </x14:conditionalFormatting>
        <x14:conditionalFormatting xmlns:xm="http://schemas.microsoft.com/office/excel/2006/main">
          <x14:cfRule type="expression" priority="94" id="{E37EE153-B828-324D-A429-9E094EDEBC95}">
            <xm:f>#REF!=Dati_di_Riferimento!#REF!</xm:f>
            <x14:dxf>
              <font>
                <color auto="1"/>
              </font>
              <fill>
                <patternFill>
                  <bgColor theme="1" tint="0.499984740745262"/>
                </patternFill>
              </fill>
            </x14:dxf>
          </x14:cfRule>
          <x14:cfRule type="expression" priority="95" id="{E3DA598C-5E1B-F943-9B6C-C20A72618A0D}">
            <xm:f>K$19=Dati_di_Riferimento!$H$7</xm:f>
            <x14:dxf>
              <font>
                <color auto="1"/>
              </font>
              <fill>
                <patternFill>
                  <bgColor theme="1" tint="0.499984740745262"/>
                </patternFill>
              </fill>
            </x14:dxf>
          </x14:cfRule>
          <xm:sqref>K76</xm:sqref>
        </x14:conditionalFormatting>
        <x14:conditionalFormatting xmlns:xm="http://schemas.microsoft.com/office/excel/2006/main">
          <x14:cfRule type="expression" priority="92" id="{A192920E-5CDA-0249-9134-D37A5A2CC450}">
            <xm:f>K$24=Dati_di_Riferimento!$H$13</xm:f>
            <x14:dxf>
              <font>
                <color auto="1"/>
              </font>
              <fill>
                <patternFill>
                  <bgColor theme="1" tint="0.499984740745262"/>
                </patternFill>
              </fill>
            </x14:dxf>
          </x14:cfRule>
          <xm:sqref>K97</xm:sqref>
        </x14:conditionalFormatting>
        <x14:conditionalFormatting xmlns:xm="http://schemas.microsoft.com/office/excel/2006/main">
          <x14:cfRule type="expression" priority="91" id="{932D7BD4-D163-664C-BD89-17CD1517D863}">
            <xm:f>K$24=Dati_di_Riferimento!$H$13</xm:f>
            <x14:dxf>
              <font>
                <color auto="1"/>
              </font>
              <fill>
                <patternFill>
                  <bgColor theme="1" tint="0.499984740745262"/>
                </patternFill>
              </fill>
            </x14:dxf>
          </x14:cfRule>
          <xm:sqref>K100</xm:sqref>
        </x14:conditionalFormatting>
        <x14:conditionalFormatting xmlns:xm="http://schemas.microsoft.com/office/excel/2006/main">
          <x14:cfRule type="expression" priority="90" id="{21161805-1105-6142-B27A-122C7ABF5EC0}">
            <xm:f>K$24=Dati_di_Riferimento!$H$13</xm:f>
            <x14:dxf>
              <font>
                <color auto="1"/>
              </font>
              <fill>
                <patternFill>
                  <bgColor theme="1" tint="0.499984740745262"/>
                </patternFill>
              </fill>
            </x14:dxf>
          </x14:cfRule>
          <xm:sqref>K105</xm:sqref>
        </x14:conditionalFormatting>
        <x14:conditionalFormatting xmlns:xm="http://schemas.microsoft.com/office/excel/2006/main">
          <x14:cfRule type="expression" priority="89" id="{9766E5EE-ABE5-D844-8905-9DE7FD0128BD}">
            <xm:f>K$24=Dati_di_Riferimento!$H$13</xm:f>
            <x14:dxf>
              <font>
                <color auto="1"/>
              </font>
              <fill>
                <patternFill>
                  <bgColor theme="1" tint="0.499984740745262"/>
                </patternFill>
              </fill>
            </x14:dxf>
          </x14:cfRule>
          <xm:sqref>K108</xm:sqref>
        </x14:conditionalFormatting>
        <x14:conditionalFormatting xmlns:xm="http://schemas.microsoft.com/office/excel/2006/main">
          <x14:cfRule type="expression" priority="88" id="{6A475E17-D06E-314D-8712-D5C4E53C4B5E}">
            <xm:f>K$24=Dati_di_Riferimento!$H$13</xm:f>
            <x14:dxf>
              <font>
                <color auto="1"/>
              </font>
              <fill>
                <patternFill>
                  <bgColor theme="1" tint="0.499984740745262"/>
                </patternFill>
              </fill>
            </x14:dxf>
          </x14:cfRule>
          <xm:sqref>K113</xm:sqref>
        </x14:conditionalFormatting>
        <x14:conditionalFormatting xmlns:xm="http://schemas.microsoft.com/office/excel/2006/main">
          <x14:cfRule type="expression" priority="87" id="{356B71A9-D723-104B-9E12-EB263B4AD396}">
            <xm:f>K$24=Dati_di_Riferimento!$H$13</xm:f>
            <x14:dxf>
              <font>
                <color auto="1"/>
              </font>
              <fill>
                <patternFill>
                  <bgColor theme="1" tint="0.499984740745262"/>
                </patternFill>
              </fill>
            </x14:dxf>
          </x14:cfRule>
          <xm:sqref>K116</xm:sqref>
        </x14:conditionalFormatting>
        <x14:conditionalFormatting xmlns:xm="http://schemas.microsoft.com/office/excel/2006/main">
          <x14:cfRule type="expression" priority="86" id="{1D430DA8-32D3-3A45-91C2-2199848FC350}">
            <xm:f>K$24=Dati_di_Riferimento!$H$13</xm:f>
            <x14:dxf>
              <font>
                <color auto="1"/>
              </font>
              <fill>
                <patternFill>
                  <bgColor theme="1" tint="0.499984740745262"/>
                </patternFill>
              </fill>
            </x14:dxf>
          </x14:cfRule>
          <xm:sqref>K121</xm:sqref>
        </x14:conditionalFormatting>
        <x14:conditionalFormatting xmlns:xm="http://schemas.microsoft.com/office/excel/2006/main">
          <x14:cfRule type="expression" priority="85" id="{F36FD74F-8896-894D-BD68-8187FD1A6954}">
            <xm:f>K$24=Dati_di_Riferimento!$H$13</xm:f>
            <x14:dxf>
              <font>
                <color auto="1"/>
              </font>
              <fill>
                <patternFill>
                  <bgColor theme="1" tint="0.499984740745262"/>
                </patternFill>
              </fill>
            </x14:dxf>
          </x14:cfRule>
          <xm:sqref>K124</xm:sqref>
        </x14:conditionalFormatting>
        <x14:conditionalFormatting xmlns:xm="http://schemas.microsoft.com/office/excel/2006/main">
          <x14:cfRule type="expression" priority="84" id="{77C243CC-9CFC-6046-906D-C0E8F70DBCDF}">
            <xm:f>K$24=Dati_di_Riferimento!$H$13</xm:f>
            <x14:dxf>
              <font>
                <color auto="1"/>
              </font>
              <fill>
                <patternFill>
                  <bgColor theme="1" tint="0.499984740745262"/>
                </patternFill>
              </fill>
            </x14:dxf>
          </x14:cfRule>
          <xm:sqref>K129</xm:sqref>
        </x14:conditionalFormatting>
        <x14:conditionalFormatting xmlns:xm="http://schemas.microsoft.com/office/excel/2006/main">
          <x14:cfRule type="expression" priority="83" id="{9AC6AB97-44CF-C14C-B178-A106080E5E2D}">
            <xm:f>K$24=Dati_di_Riferimento!$H$13</xm:f>
            <x14:dxf>
              <font>
                <color auto="1"/>
              </font>
              <fill>
                <patternFill>
                  <bgColor theme="1" tint="0.499984740745262"/>
                </patternFill>
              </fill>
            </x14:dxf>
          </x14:cfRule>
          <xm:sqref>K132</xm:sqref>
        </x14:conditionalFormatting>
        <x14:conditionalFormatting xmlns:xm="http://schemas.microsoft.com/office/excel/2006/main">
          <x14:cfRule type="expression" priority="81" id="{51612240-2624-9D44-9E8E-6E67223BF424}">
            <xm:f>#REF!=Dati_di_Riferimento!#REF!</xm:f>
            <x14:dxf>
              <font>
                <color auto="1"/>
              </font>
              <fill>
                <patternFill>
                  <bgColor theme="1" tint="0.499984740745262"/>
                </patternFill>
              </fill>
            </x14:dxf>
          </x14:cfRule>
          <x14:cfRule type="expression" priority="82" id="{90E0104A-8E23-8C4D-BBB9-5B9F4A6F3A35}">
            <xm:f>M$19=Dati_di_Riferimento!$H$7</xm:f>
            <x14:dxf>
              <font>
                <color auto="1"/>
              </font>
              <fill>
                <patternFill>
                  <bgColor theme="1" tint="0.499984740745262"/>
                </patternFill>
              </fill>
            </x14:dxf>
          </x14:cfRule>
          <xm:sqref>M76</xm:sqref>
        </x14:conditionalFormatting>
        <x14:conditionalFormatting xmlns:xm="http://schemas.microsoft.com/office/excel/2006/main">
          <x14:cfRule type="expression" priority="79" id="{6456690A-641A-2345-BC49-EA08B432305A}">
            <xm:f>M$24=Dati_di_Riferimento!$H$13</xm:f>
            <x14:dxf>
              <font>
                <color auto="1"/>
              </font>
              <fill>
                <patternFill>
                  <bgColor theme="1" tint="0.499984740745262"/>
                </patternFill>
              </fill>
            </x14:dxf>
          </x14:cfRule>
          <xm:sqref>M97</xm:sqref>
        </x14:conditionalFormatting>
        <x14:conditionalFormatting xmlns:xm="http://schemas.microsoft.com/office/excel/2006/main">
          <x14:cfRule type="expression" priority="78" id="{B42C0927-B0C5-5B47-9FDE-31027DD521BA}">
            <xm:f>M$24=Dati_di_Riferimento!$H$13</xm:f>
            <x14:dxf>
              <font>
                <color auto="1"/>
              </font>
              <fill>
                <patternFill>
                  <bgColor theme="1" tint="0.499984740745262"/>
                </patternFill>
              </fill>
            </x14:dxf>
          </x14:cfRule>
          <xm:sqref>M100</xm:sqref>
        </x14:conditionalFormatting>
        <x14:conditionalFormatting xmlns:xm="http://schemas.microsoft.com/office/excel/2006/main">
          <x14:cfRule type="expression" priority="77" id="{C5F41C37-02F5-B248-8501-4E63936D8638}">
            <xm:f>M$24=Dati_di_Riferimento!$H$13</xm:f>
            <x14:dxf>
              <font>
                <color auto="1"/>
              </font>
              <fill>
                <patternFill>
                  <bgColor theme="1" tint="0.499984740745262"/>
                </patternFill>
              </fill>
            </x14:dxf>
          </x14:cfRule>
          <xm:sqref>M105</xm:sqref>
        </x14:conditionalFormatting>
        <x14:conditionalFormatting xmlns:xm="http://schemas.microsoft.com/office/excel/2006/main">
          <x14:cfRule type="expression" priority="76" id="{B20E3323-4AAA-3443-B1CA-D41A1E4F648C}">
            <xm:f>M$24=Dati_di_Riferimento!$H$13</xm:f>
            <x14:dxf>
              <font>
                <color auto="1"/>
              </font>
              <fill>
                <patternFill>
                  <bgColor theme="1" tint="0.499984740745262"/>
                </patternFill>
              </fill>
            </x14:dxf>
          </x14:cfRule>
          <xm:sqref>M108</xm:sqref>
        </x14:conditionalFormatting>
        <x14:conditionalFormatting xmlns:xm="http://schemas.microsoft.com/office/excel/2006/main">
          <x14:cfRule type="expression" priority="75" id="{3D7FE341-F7A3-FD48-A12F-FDE0C7352C56}">
            <xm:f>M$24=Dati_di_Riferimento!$H$13</xm:f>
            <x14:dxf>
              <font>
                <color auto="1"/>
              </font>
              <fill>
                <patternFill>
                  <bgColor theme="1" tint="0.499984740745262"/>
                </patternFill>
              </fill>
            </x14:dxf>
          </x14:cfRule>
          <xm:sqref>M113</xm:sqref>
        </x14:conditionalFormatting>
        <x14:conditionalFormatting xmlns:xm="http://schemas.microsoft.com/office/excel/2006/main">
          <x14:cfRule type="expression" priority="74" id="{B18DE284-33EF-4341-B4FB-53BE8E0A2B32}">
            <xm:f>M$24=Dati_di_Riferimento!$H$13</xm:f>
            <x14:dxf>
              <font>
                <color auto="1"/>
              </font>
              <fill>
                <patternFill>
                  <bgColor theme="1" tint="0.499984740745262"/>
                </patternFill>
              </fill>
            </x14:dxf>
          </x14:cfRule>
          <xm:sqref>M116</xm:sqref>
        </x14:conditionalFormatting>
        <x14:conditionalFormatting xmlns:xm="http://schemas.microsoft.com/office/excel/2006/main">
          <x14:cfRule type="expression" priority="73" id="{7F6F8595-ABD5-F14F-88A4-706D2E31B5FF}">
            <xm:f>M$24=Dati_di_Riferimento!$H$13</xm:f>
            <x14:dxf>
              <font>
                <color auto="1"/>
              </font>
              <fill>
                <patternFill>
                  <bgColor theme="1" tint="0.499984740745262"/>
                </patternFill>
              </fill>
            </x14:dxf>
          </x14:cfRule>
          <xm:sqref>M121</xm:sqref>
        </x14:conditionalFormatting>
        <x14:conditionalFormatting xmlns:xm="http://schemas.microsoft.com/office/excel/2006/main">
          <x14:cfRule type="expression" priority="72" id="{F0B55EB7-7113-E349-A7D0-EA948548B9DF}">
            <xm:f>M$24=Dati_di_Riferimento!$H$13</xm:f>
            <x14:dxf>
              <font>
                <color auto="1"/>
              </font>
              <fill>
                <patternFill>
                  <bgColor theme="1" tint="0.499984740745262"/>
                </patternFill>
              </fill>
            </x14:dxf>
          </x14:cfRule>
          <xm:sqref>M124</xm:sqref>
        </x14:conditionalFormatting>
        <x14:conditionalFormatting xmlns:xm="http://schemas.microsoft.com/office/excel/2006/main">
          <x14:cfRule type="expression" priority="71" id="{C33A70C9-40A5-8A41-A3C1-A65BF054A655}">
            <xm:f>M$24=Dati_di_Riferimento!$H$13</xm:f>
            <x14:dxf>
              <font>
                <color auto="1"/>
              </font>
              <fill>
                <patternFill>
                  <bgColor theme="1" tint="0.499984740745262"/>
                </patternFill>
              </fill>
            </x14:dxf>
          </x14:cfRule>
          <xm:sqref>M129</xm:sqref>
        </x14:conditionalFormatting>
        <x14:conditionalFormatting xmlns:xm="http://schemas.microsoft.com/office/excel/2006/main">
          <x14:cfRule type="expression" priority="70" id="{1010D09C-F45D-0348-8F71-0EBD9314FBD8}">
            <xm:f>M$24=Dati_di_Riferimento!$H$13</xm:f>
            <x14:dxf>
              <font>
                <color auto="1"/>
              </font>
              <fill>
                <patternFill>
                  <bgColor theme="1" tint="0.499984740745262"/>
                </patternFill>
              </fill>
            </x14:dxf>
          </x14:cfRule>
          <xm:sqref>M132</xm:sqref>
        </x14:conditionalFormatting>
        <x14:conditionalFormatting xmlns:xm="http://schemas.microsoft.com/office/excel/2006/main">
          <x14:cfRule type="expression" priority="67" id="{D6E1F1F3-C1BF-C741-BF5E-1123B889EB8C}">
            <xm:f>O$24=Dati_di_Riferimento!$H$14</xm:f>
            <x14:dxf>
              <font>
                <color auto="1"/>
              </font>
              <fill>
                <patternFill>
                  <bgColor theme="1" tint="0.499984740745262"/>
                </patternFill>
              </fill>
            </x14:dxf>
          </x14:cfRule>
          <xm:sqref>O26:O29</xm:sqref>
        </x14:conditionalFormatting>
        <x14:conditionalFormatting xmlns:xm="http://schemas.microsoft.com/office/excel/2006/main">
          <x14:cfRule type="expression" priority="68" id="{65DD1D02-8A80-7148-895A-258CCF7903E4}">
            <xm:f>#REF!=Dati_di_Riferimento!#REF!</xm:f>
            <x14:dxf>
              <font>
                <color auto="1"/>
              </font>
              <fill>
                <patternFill>
                  <bgColor theme="1" tint="0.499984740745262"/>
                </patternFill>
              </fill>
            </x14:dxf>
          </x14:cfRule>
          <x14:cfRule type="expression" priority="69" id="{E21FFE11-B12B-9D41-8570-832B0545CA33}">
            <xm:f>O$19=Dati_di_Riferimento!$H$7</xm:f>
            <x14:dxf>
              <font>
                <color auto="1"/>
              </font>
              <fill>
                <patternFill>
                  <bgColor theme="1" tint="0.499984740745262"/>
                </patternFill>
              </fill>
            </x14:dxf>
          </x14:cfRule>
          <xm:sqref>O76</xm:sqref>
        </x14:conditionalFormatting>
        <x14:conditionalFormatting xmlns:xm="http://schemas.microsoft.com/office/excel/2006/main">
          <x14:cfRule type="expression" priority="66" id="{529B9D14-E46B-E046-8F2B-FB5C0379A6F9}">
            <xm:f>O$24=Dati_di_Riferimento!$H$13</xm:f>
            <x14:dxf>
              <font>
                <color auto="1"/>
              </font>
              <fill>
                <patternFill>
                  <bgColor theme="1" tint="0.499984740745262"/>
                </patternFill>
              </fill>
            </x14:dxf>
          </x14:cfRule>
          <xm:sqref>O97</xm:sqref>
        </x14:conditionalFormatting>
        <x14:conditionalFormatting xmlns:xm="http://schemas.microsoft.com/office/excel/2006/main">
          <x14:cfRule type="expression" priority="65" id="{DA7C59CC-582B-B343-A09E-BE9FABBD2A19}">
            <xm:f>O$24=Dati_di_Riferimento!$H$13</xm:f>
            <x14:dxf>
              <font>
                <color auto="1"/>
              </font>
              <fill>
                <patternFill>
                  <bgColor theme="1" tint="0.499984740745262"/>
                </patternFill>
              </fill>
            </x14:dxf>
          </x14:cfRule>
          <xm:sqref>O100</xm:sqref>
        </x14:conditionalFormatting>
        <x14:conditionalFormatting xmlns:xm="http://schemas.microsoft.com/office/excel/2006/main">
          <x14:cfRule type="expression" priority="64" id="{AD73C0ED-F488-0942-B208-B9C95ABCE116}">
            <xm:f>O$24=Dati_di_Riferimento!$H$13</xm:f>
            <x14:dxf>
              <font>
                <color auto="1"/>
              </font>
              <fill>
                <patternFill>
                  <bgColor theme="1" tint="0.499984740745262"/>
                </patternFill>
              </fill>
            </x14:dxf>
          </x14:cfRule>
          <xm:sqref>O105</xm:sqref>
        </x14:conditionalFormatting>
        <x14:conditionalFormatting xmlns:xm="http://schemas.microsoft.com/office/excel/2006/main">
          <x14:cfRule type="expression" priority="63" id="{8CFCD7C1-889D-034B-81E6-2E787A40096D}">
            <xm:f>O$24=Dati_di_Riferimento!$H$13</xm:f>
            <x14:dxf>
              <font>
                <color auto="1"/>
              </font>
              <fill>
                <patternFill>
                  <bgColor theme="1" tint="0.499984740745262"/>
                </patternFill>
              </fill>
            </x14:dxf>
          </x14:cfRule>
          <xm:sqref>O108</xm:sqref>
        </x14:conditionalFormatting>
        <x14:conditionalFormatting xmlns:xm="http://schemas.microsoft.com/office/excel/2006/main">
          <x14:cfRule type="expression" priority="62" id="{371EA859-252B-AF47-A107-ACE79BF3FFEE}">
            <xm:f>O$24=Dati_di_Riferimento!$H$13</xm:f>
            <x14:dxf>
              <font>
                <color auto="1"/>
              </font>
              <fill>
                <patternFill>
                  <bgColor theme="1" tint="0.499984740745262"/>
                </patternFill>
              </fill>
            </x14:dxf>
          </x14:cfRule>
          <xm:sqref>O113</xm:sqref>
        </x14:conditionalFormatting>
        <x14:conditionalFormatting xmlns:xm="http://schemas.microsoft.com/office/excel/2006/main">
          <x14:cfRule type="expression" priority="61" id="{977E8D72-F787-CA46-9CC3-64B37D52986D}">
            <xm:f>O$24=Dati_di_Riferimento!$H$13</xm:f>
            <x14:dxf>
              <font>
                <color auto="1"/>
              </font>
              <fill>
                <patternFill>
                  <bgColor theme="1" tint="0.499984740745262"/>
                </patternFill>
              </fill>
            </x14:dxf>
          </x14:cfRule>
          <xm:sqref>O116</xm:sqref>
        </x14:conditionalFormatting>
        <x14:conditionalFormatting xmlns:xm="http://schemas.microsoft.com/office/excel/2006/main">
          <x14:cfRule type="expression" priority="60" id="{4533EFE2-009E-2C4B-B26C-D53EB4B6F072}">
            <xm:f>O$24=Dati_di_Riferimento!$H$13</xm:f>
            <x14:dxf>
              <font>
                <color auto="1"/>
              </font>
              <fill>
                <patternFill>
                  <bgColor theme="1" tint="0.499984740745262"/>
                </patternFill>
              </fill>
            </x14:dxf>
          </x14:cfRule>
          <xm:sqref>O121</xm:sqref>
        </x14:conditionalFormatting>
        <x14:conditionalFormatting xmlns:xm="http://schemas.microsoft.com/office/excel/2006/main">
          <x14:cfRule type="expression" priority="59" id="{6E4D34FE-C967-CA47-B498-425DFA2C044D}">
            <xm:f>O$24=Dati_di_Riferimento!$H$13</xm:f>
            <x14:dxf>
              <font>
                <color auto="1"/>
              </font>
              <fill>
                <patternFill>
                  <bgColor theme="1" tint="0.499984740745262"/>
                </patternFill>
              </fill>
            </x14:dxf>
          </x14:cfRule>
          <xm:sqref>O124</xm:sqref>
        </x14:conditionalFormatting>
        <x14:conditionalFormatting xmlns:xm="http://schemas.microsoft.com/office/excel/2006/main">
          <x14:cfRule type="expression" priority="58" id="{1B5A6A2F-3392-EC4F-92E6-2233D48EA888}">
            <xm:f>O$24=Dati_di_Riferimento!$H$13</xm:f>
            <x14:dxf>
              <font>
                <color auto="1"/>
              </font>
              <fill>
                <patternFill>
                  <bgColor theme="1" tint="0.499984740745262"/>
                </patternFill>
              </fill>
            </x14:dxf>
          </x14:cfRule>
          <xm:sqref>O129</xm:sqref>
        </x14:conditionalFormatting>
        <x14:conditionalFormatting xmlns:xm="http://schemas.microsoft.com/office/excel/2006/main">
          <x14:cfRule type="expression" priority="57" id="{5105DA1C-3975-004A-985B-54031FD8E191}">
            <xm:f>O$24=Dati_di_Riferimento!$H$13</xm:f>
            <x14:dxf>
              <font>
                <color auto="1"/>
              </font>
              <fill>
                <patternFill>
                  <bgColor theme="1" tint="0.499984740745262"/>
                </patternFill>
              </fill>
            </x14:dxf>
          </x14:cfRule>
          <xm:sqref>O132</xm:sqref>
        </x14:conditionalFormatting>
        <x14:conditionalFormatting xmlns:xm="http://schemas.microsoft.com/office/excel/2006/main">
          <x14:cfRule type="expression" priority="55" id="{C1DB0D41-C7DC-994E-BF7E-C1C29C5F703F}">
            <xm:f>#REF!=Dati_di_Riferimento!#REF!</xm:f>
            <x14:dxf>
              <font>
                <color auto="1"/>
              </font>
              <fill>
                <patternFill>
                  <bgColor theme="1" tint="0.499984740745262"/>
                </patternFill>
              </fill>
            </x14:dxf>
          </x14:cfRule>
          <x14:cfRule type="expression" priority="56" id="{0C30D0DC-54D9-A840-A224-2C37511E5452}">
            <xm:f>Q$19=Dati_di_Riferimento!$H$7</xm:f>
            <x14:dxf>
              <font>
                <color auto="1"/>
              </font>
              <fill>
                <patternFill>
                  <bgColor theme="1" tint="0.499984740745262"/>
                </patternFill>
              </fill>
            </x14:dxf>
          </x14:cfRule>
          <xm:sqref>Q76</xm:sqref>
        </x14:conditionalFormatting>
        <x14:conditionalFormatting xmlns:xm="http://schemas.microsoft.com/office/excel/2006/main">
          <x14:cfRule type="expression" priority="53" id="{0F2599AC-A3E1-DF44-B3F3-37BB3CCF5547}">
            <xm:f>Q$24=Dati_di_Riferimento!$H$13</xm:f>
            <x14:dxf>
              <font>
                <color auto="1"/>
              </font>
              <fill>
                <patternFill>
                  <bgColor theme="1" tint="0.499984740745262"/>
                </patternFill>
              </fill>
            </x14:dxf>
          </x14:cfRule>
          <xm:sqref>Q97</xm:sqref>
        </x14:conditionalFormatting>
        <x14:conditionalFormatting xmlns:xm="http://schemas.microsoft.com/office/excel/2006/main">
          <x14:cfRule type="expression" priority="52" id="{52528686-9F5A-4145-A233-623E7C1E815F}">
            <xm:f>Q$24=Dati_di_Riferimento!$H$13</xm:f>
            <x14:dxf>
              <font>
                <color auto="1"/>
              </font>
              <fill>
                <patternFill>
                  <bgColor theme="1" tint="0.499984740745262"/>
                </patternFill>
              </fill>
            </x14:dxf>
          </x14:cfRule>
          <xm:sqref>Q100</xm:sqref>
        </x14:conditionalFormatting>
        <x14:conditionalFormatting xmlns:xm="http://schemas.microsoft.com/office/excel/2006/main">
          <x14:cfRule type="expression" priority="51" id="{8CD059AA-6FD1-BA40-BA14-DB9B37E753BC}">
            <xm:f>Q$24=Dati_di_Riferimento!$H$13</xm:f>
            <x14:dxf>
              <font>
                <color auto="1"/>
              </font>
              <fill>
                <patternFill>
                  <bgColor theme="1" tint="0.499984740745262"/>
                </patternFill>
              </fill>
            </x14:dxf>
          </x14:cfRule>
          <xm:sqref>Q105</xm:sqref>
        </x14:conditionalFormatting>
        <x14:conditionalFormatting xmlns:xm="http://schemas.microsoft.com/office/excel/2006/main">
          <x14:cfRule type="expression" priority="50" id="{65E56B64-D87E-474A-99A1-0605E4A44D4D}">
            <xm:f>Q$24=Dati_di_Riferimento!$H$13</xm:f>
            <x14:dxf>
              <font>
                <color auto="1"/>
              </font>
              <fill>
                <patternFill>
                  <bgColor theme="1" tint="0.499984740745262"/>
                </patternFill>
              </fill>
            </x14:dxf>
          </x14:cfRule>
          <xm:sqref>Q108</xm:sqref>
        </x14:conditionalFormatting>
        <x14:conditionalFormatting xmlns:xm="http://schemas.microsoft.com/office/excel/2006/main">
          <x14:cfRule type="expression" priority="49" id="{94496819-8A0C-4D47-992F-84A20E6008FA}">
            <xm:f>Q$24=Dati_di_Riferimento!$H$13</xm:f>
            <x14:dxf>
              <font>
                <color auto="1"/>
              </font>
              <fill>
                <patternFill>
                  <bgColor theme="1" tint="0.499984740745262"/>
                </patternFill>
              </fill>
            </x14:dxf>
          </x14:cfRule>
          <xm:sqref>Q113</xm:sqref>
        </x14:conditionalFormatting>
        <x14:conditionalFormatting xmlns:xm="http://schemas.microsoft.com/office/excel/2006/main">
          <x14:cfRule type="expression" priority="48" id="{9425D3D3-A0A9-924D-9367-ACAB5160C7B1}">
            <xm:f>Q$24=Dati_di_Riferimento!$H$13</xm:f>
            <x14:dxf>
              <font>
                <color auto="1"/>
              </font>
              <fill>
                <patternFill>
                  <bgColor theme="1" tint="0.499984740745262"/>
                </patternFill>
              </fill>
            </x14:dxf>
          </x14:cfRule>
          <xm:sqref>Q116</xm:sqref>
        </x14:conditionalFormatting>
        <x14:conditionalFormatting xmlns:xm="http://schemas.microsoft.com/office/excel/2006/main">
          <x14:cfRule type="expression" priority="47" id="{B7243861-F3EB-5746-9DA2-AC9097D0579D}">
            <xm:f>Q$24=Dati_di_Riferimento!$H$13</xm:f>
            <x14:dxf>
              <font>
                <color auto="1"/>
              </font>
              <fill>
                <patternFill>
                  <bgColor theme="1" tint="0.499984740745262"/>
                </patternFill>
              </fill>
            </x14:dxf>
          </x14:cfRule>
          <xm:sqref>Q121</xm:sqref>
        </x14:conditionalFormatting>
        <x14:conditionalFormatting xmlns:xm="http://schemas.microsoft.com/office/excel/2006/main">
          <x14:cfRule type="expression" priority="46" id="{2F9E00DC-8D26-FF4D-BBAD-3185198B743B}">
            <xm:f>Q$24=Dati_di_Riferimento!$H$13</xm:f>
            <x14:dxf>
              <font>
                <color auto="1"/>
              </font>
              <fill>
                <patternFill>
                  <bgColor theme="1" tint="0.499984740745262"/>
                </patternFill>
              </fill>
            </x14:dxf>
          </x14:cfRule>
          <xm:sqref>Q124</xm:sqref>
        </x14:conditionalFormatting>
        <x14:conditionalFormatting xmlns:xm="http://schemas.microsoft.com/office/excel/2006/main">
          <x14:cfRule type="expression" priority="45" id="{52AA9D6D-F271-B547-B556-0BB4AD20BF3C}">
            <xm:f>Q$24=Dati_di_Riferimento!$H$13</xm:f>
            <x14:dxf>
              <font>
                <color auto="1"/>
              </font>
              <fill>
                <patternFill>
                  <bgColor theme="1" tint="0.499984740745262"/>
                </patternFill>
              </fill>
            </x14:dxf>
          </x14:cfRule>
          <xm:sqref>Q129</xm:sqref>
        </x14:conditionalFormatting>
        <x14:conditionalFormatting xmlns:xm="http://schemas.microsoft.com/office/excel/2006/main">
          <x14:cfRule type="expression" priority="44" id="{1E3CADA0-C00D-4B42-A58D-4817B00758F8}">
            <xm:f>Q$24=Dati_di_Riferimento!$H$13</xm:f>
            <x14:dxf>
              <font>
                <color auto="1"/>
              </font>
              <fill>
                <patternFill>
                  <bgColor theme="1" tint="0.499984740745262"/>
                </patternFill>
              </fill>
            </x14:dxf>
          </x14:cfRule>
          <xm:sqref>Q132</xm:sqref>
        </x14:conditionalFormatting>
        <x14:conditionalFormatting xmlns:xm="http://schemas.microsoft.com/office/excel/2006/main">
          <x14:cfRule type="expression" priority="41" id="{69521E60-89A8-054D-A025-6BB4CD26240E}">
            <xm:f>S$24=Dati_di_Riferimento!$H$14</xm:f>
            <x14:dxf>
              <font>
                <color auto="1"/>
              </font>
              <fill>
                <patternFill>
                  <bgColor theme="1" tint="0.499984740745262"/>
                </patternFill>
              </fill>
            </x14:dxf>
          </x14:cfRule>
          <xm:sqref>S26:S29</xm:sqref>
        </x14:conditionalFormatting>
        <x14:conditionalFormatting xmlns:xm="http://schemas.microsoft.com/office/excel/2006/main">
          <x14:cfRule type="expression" priority="42" id="{7A2780D6-70EA-044B-B4D7-3CC755520C5A}">
            <xm:f>#REF!=Dati_di_Riferimento!#REF!</xm:f>
            <x14:dxf>
              <font>
                <color auto="1"/>
              </font>
              <fill>
                <patternFill>
                  <bgColor theme="1" tint="0.499984740745262"/>
                </patternFill>
              </fill>
            </x14:dxf>
          </x14:cfRule>
          <x14:cfRule type="expression" priority="43" id="{565EAA1B-E273-D24A-AD24-9606DB47A7E0}">
            <xm:f>S$19=Dati_di_Riferimento!$H$7</xm:f>
            <x14:dxf>
              <font>
                <color auto="1"/>
              </font>
              <fill>
                <patternFill>
                  <bgColor theme="1" tint="0.499984740745262"/>
                </patternFill>
              </fill>
            </x14:dxf>
          </x14:cfRule>
          <xm:sqref>S76</xm:sqref>
        </x14:conditionalFormatting>
        <x14:conditionalFormatting xmlns:xm="http://schemas.microsoft.com/office/excel/2006/main">
          <x14:cfRule type="expression" priority="40" id="{FF38D3A6-678A-A040-9080-9554F96DC74B}">
            <xm:f>S$24=Dati_di_Riferimento!$H$13</xm:f>
            <x14:dxf>
              <font>
                <color auto="1"/>
              </font>
              <fill>
                <patternFill>
                  <bgColor theme="1" tint="0.499984740745262"/>
                </patternFill>
              </fill>
            </x14:dxf>
          </x14:cfRule>
          <xm:sqref>S97</xm:sqref>
        </x14:conditionalFormatting>
        <x14:conditionalFormatting xmlns:xm="http://schemas.microsoft.com/office/excel/2006/main">
          <x14:cfRule type="expression" priority="39" id="{D24555EC-48FE-AD4B-A5D2-6958CC5A2EDE}">
            <xm:f>S$24=Dati_di_Riferimento!$H$13</xm:f>
            <x14:dxf>
              <font>
                <color auto="1"/>
              </font>
              <fill>
                <patternFill>
                  <bgColor theme="1" tint="0.499984740745262"/>
                </patternFill>
              </fill>
            </x14:dxf>
          </x14:cfRule>
          <xm:sqref>S100</xm:sqref>
        </x14:conditionalFormatting>
        <x14:conditionalFormatting xmlns:xm="http://schemas.microsoft.com/office/excel/2006/main">
          <x14:cfRule type="expression" priority="38" id="{D7F3B1FC-B4DE-5E47-B658-D2804E4FD7CD}">
            <xm:f>S$24=Dati_di_Riferimento!$H$13</xm:f>
            <x14:dxf>
              <font>
                <color auto="1"/>
              </font>
              <fill>
                <patternFill>
                  <bgColor theme="1" tint="0.499984740745262"/>
                </patternFill>
              </fill>
            </x14:dxf>
          </x14:cfRule>
          <xm:sqref>S105</xm:sqref>
        </x14:conditionalFormatting>
        <x14:conditionalFormatting xmlns:xm="http://schemas.microsoft.com/office/excel/2006/main">
          <x14:cfRule type="expression" priority="37" id="{1515FBA2-13E3-A94C-96F9-1CB10D1D8D76}">
            <xm:f>S$24=Dati_di_Riferimento!$H$13</xm:f>
            <x14:dxf>
              <font>
                <color auto="1"/>
              </font>
              <fill>
                <patternFill>
                  <bgColor theme="1" tint="0.499984740745262"/>
                </patternFill>
              </fill>
            </x14:dxf>
          </x14:cfRule>
          <xm:sqref>S108</xm:sqref>
        </x14:conditionalFormatting>
        <x14:conditionalFormatting xmlns:xm="http://schemas.microsoft.com/office/excel/2006/main">
          <x14:cfRule type="expression" priority="36" id="{22F420E2-4B9E-954D-ACB6-BC4923560C15}">
            <xm:f>S$24=Dati_di_Riferimento!$H$13</xm:f>
            <x14:dxf>
              <font>
                <color auto="1"/>
              </font>
              <fill>
                <patternFill>
                  <bgColor theme="1" tint="0.499984740745262"/>
                </patternFill>
              </fill>
            </x14:dxf>
          </x14:cfRule>
          <xm:sqref>S113</xm:sqref>
        </x14:conditionalFormatting>
        <x14:conditionalFormatting xmlns:xm="http://schemas.microsoft.com/office/excel/2006/main">
          <x14:cfRule type="expression" priority="35" id="{C77A3DAE-C119-0844-9B04-DEC776C28D2C}">
            <xm:f>S$24=Dati_di_Riferimento!$H$13</xm:f>
            <x14:dxf>
              <font>
                <color auto="1"/>
              </font>
              <fill>
                <patternFill>
                  <bgColor theme="1" tint="0.499984740745262"/>
                </patternFill>
              </fill>
            </x14:dxf>
          </x14:cfRule>
          <xm:sqref>S116</xm:sqref>
        </x14:conditionalFormatting>
        <x14:conditionalFormatting xmlns:xm="http://schemas.microsoft.com/office/excel/2006/main">
          <x14:cfRule type="expression" priority="34" id="{C53AC264-4BCA-0D4E-830D-C71C26CC3F98}">
            <xm:f>S$24=Dati_di_Riferimento!$H$13</xm:f>
            <x14:dxf>
              <font>
                <color auto="1"/>
              </font>
              <fill>
                <patternFill>
                  <bgColor theme="1" tint="0.499984740745262"/>
                </patternFill>
              </fill>
            </x14:dxf>
          </x14:cfRule>
          <xm:sqref>S121</xm:sqref>
        </x14:conditionalFormatting>
        <x14:conditionalFormatting xmlns:xm="http://schemas.microsoft.com/office/excel/2006/main">
          <x14:cfRule type="expression" priority="33" id="{3BE38B06-305C-8641-B38D-1C55EF7AB500}">
            <xm:f>S$24=Dati_di_Riferimento!$H$13</xm:f>
            <x14:dxf>
              <font>
                <color auto="1"/>
              </font>
              <fill>
                <patternFill>
                  <bgColor theme="1" tint="0.499984740745262"/>
                </patternFill>
              </fill>
            </x14:dxf>
          </x14:cfRule>
          <xm:sqref>S124</xm:sqref>
        </x14:conditionalFormatting>
        <x14:conditionalFormatting xmlns:xm="http://schemas.microsoft.com/office/excel/2006/main">
          <x14:cfRule type="expression" priority="32" id="{AC3C8A0E-2B41-5F45-A62C-203C3CE57CC8}">
            <xm:f>S$24=Dati_di_Riferimento!$H$13</xm:f>
            <x14:dxf>
              <font>
                <color auto="1"/>
              </font>
              <fill>
                <patternFill>
                  <bgColor theme="1" tint="0.499984740745262"/>
                </patternFill>
              </fill>
            </x14:dxf>
          </x14:cfRule>
          <xm:sqref>S129</xm:sqref>
        </x14:conditionalFormatting>
        <x14:conditionalFormatting xmlns:xm="http://schemas.microsoft.com/office/excel/2006/main">
          <x14:cfRule type="expression" priority="31" id="{72D95F18-F341-CC48-91DA-050DFC3A2F55}">
            <xm:f>S$24=Dati_di_Riferimento!$H$13</xm:f>
            <x14:dxf>
              <font>
                <color auto="1"/>
              </font>
              <fill>
                <patternFill>
                  <bgColor theme="1" tint="0.499984740745262"/>
                </patternFill>
              </fill>
            </x14:dxf>
          </x14:cfRule>
          <xm:sqref>S132</xm:sqref>
        </x14:conditionalFormatting>
        <x14:conditionalFormatting xmlns:xm="http://schemas.microsoft.com/office/excel/2006/main">
          <x14:cfRule type="expression" priority="29" id="{519CD3DD-6D28-0243-9060-0D10BF8D0264}">
            <xm:f>#REF!=Dati_di_Riferimento!#REF!</xm:f>
            <x14:dxf>
              <font>
                <color auto="1"/>
              </font>
              <fill>
                <patternFill>
                  <bgColor theme="1" tint="0.499984740745262"/>
                </patternFill>
              </fill>
            </x14:dxf>
          </x14:cfRule>
          <x14:cfRule type="expression" priority="30" id="{BAE670EB-B9AF-7F44-87F6-57C20CEB37E2}">
            <xm:f>U$19=Dati_di_Riferimento!$H$7</xm:f>
            <x14:dxf>
              <font>
                <color auto="1"/>
              </font>
              <fill>
                <patternFill>
                  <bgColor theme="1" tint="0.499984740745262"/>
                </patternFill>
              </fill>
            </x14:dxf>
          </x14:cfRule>
          <xm:sqref>U76</xm:sqref>
        </x14:conditionalFormatting>
        <x14:conditionalFormatting xmlns:xm="http://schemas.microsoft.com/office/excel/2006/main">
          <x14:cfRule type="expression" priority="27" id="{3076E5D2-2D1F-914F-8362-864AF4999AA3}">
            <xm:f>U$24=Dati_di_Riferimento!$H$13</xm:f>
            <x14:dxf>
              <font>
                <color auto="1"/>
              </font>
              <fill>
                <patternFill>
                  <bgColor theme="1" tint="0.499984740745262"/>
                </patternFill>
              </fill>
            </x14:dxf>
          </x14:cfRule>
          <xm:sqref>U97</xm:sqref>
        </x14:conditionalFormatting>
        <x14:conditionalFormatting xmlns:xm="http://schemas.microsoft.com/office/excel/2006/main">
          <x14:cfRule type="expression" priority="26" id="{03B08CEA-5A86-8340-90A6-90D20592843B}">
            <xm:f>U$24=Dati_di_Riferimento!$H$13</xm:f>
            <x14:dxf>
              <font>
                <color auto="1"/>
              </font>
              <fill>
                <patternFill>
                  <bgColor theme="1" tint="0.499984740745262"/>
                </patternFill>
              </fill>
            </x14:dxf>
          </x14:cfRule>
          <xm:sqref>U100</xm:sqref>
        </x14:conditionalFormatting>
        <x14:conditionalFormatting xmlns:xm="http://schemas.microsoft.com/office/excel/2006/main">
          <x14:cfRule type="expression" priority="25" id="{A73B3C01-EF79-7348-ADA6-84539F81FCC8}">
            <xm:f>U$24=Dati_di_Riferimento!$H$13</xm:f>
            <x14:dxf>
              <font>
                <color auto="1"/>
              </font>
              <fill>
                <patternFill>
                  <bgColor theme="1" tint="0.499984740745262"/>
                </patternFill>
              </fill>
            </x14:dxf>
          </x14:cfRule>
          <xm:sqref>U105</xm:sqref>
        </x14:conditionalFormatting>
        <x14:conditionalFormatting xmlns:xm="http://schemas.microsoft.com/office/excel/2006/main">
          <x14:cfRule type="expression" priority="24" id="{715AECCF-F9D1-E147-81F3-DC6FD6B0CADA}">
            <xm:f>U$24=Dati_di_Riferimento!$H$13</xm:f>
            <x14:dxf>
              <font>
                <color auto="1"/>
              </font>
              <fill>
                <patternFill>
                  <bgColor theme="1" tint="0.499984740745262"/>
                </patternFill>
              </fill>
            </x14:dxf>
          </x14:cfRule>
          <xm:sqref>U108</xm:sqref>
        </x14:conditionalFormatting>
        <x14:conditionalFormatting xmlns:xm="http://schemas.microsoft.com/office/excel/2006/main">
          <x14:cfRule type="expression" priority="23" id="{5005A194-7264-9841-8487-92908E7D1605}">
            <xm:f>U$24=Dati_di_Riferimento!$H$13</xm:f>
            <x14:dxf>
              <font>
                <color auto="1"/>
              </font>
              <fill>
                <patternFill>
                  <bgColor theme="1" tint="0.499984740745262"/>
                </patternFill>
              </fill>
            </x14:dxf>
          </x14:cfRule>
          <xm:sqref>U113</xm:sqref>
        </x14:conditionalFormatting>
        <x14:conditionalFormatting xmlns:xm="http://schemas.microsoft.com/office/excel/2006/main">
          <x14:cfRule type="expression" priority="22" id="{D4A48F9D-0196-3342-8160-1EE6453337BE}">
            <xm:f>U$24=Dati_di_Riferimento!$H$13</xm:f>
            <x14:dxf>
              <font>
                <color auto="1"/>
              </font>
              <fill>
                <patternFill>
                  <bgColor theme="1" tint="0.499984740745262"/>
                </patternFill>
              </fill>
            </x14:dxf>
          </x14:cfRule>
          <xm:sqref>U116</xm:sqref>
        </x14:conditionalFormatting>
        <x14:conditionalFormatting xmlns:xm="http://schemas.microsoft.com/office/excel/2006/main">
          <x14:cfRule type="expression" priority="21" id="{12146E0D-49F8-AB48-BCDA-5CA8BE0618C3}">
            <xm:f>U$24=Dati_di_Riferimento!$H$13</xm:f>
            <x14:dxf>
              <font>
                <color auto="1"/>
              </font>
              <fill>
                <patternFill>
                  <bgColor theme="1" tint="0.499984740745262"/>
                </patternFill>
              </fill>
            </x14:dxf>
          </x14:cfRule>
          <xm:sqref>U121</xm:sqref>
        </x14:conditionalFormatting>
        <x14:conditionalFormatting xmlns:xm="http://schemas.microsoft.com/office/excel/2006/main">
          <x14:cfRule type="expression" priority="20" id="{AC407CFC-985B-DA4C-8636-1DD0506F95A0}">
            <xm:f>U$24=Dati_di_Riferimento!$H$13</xm:f>
            <x14:dxf>
              <font>
                <color auto="1"/>
              </font>
              <fill>
                <patternFill>
                  <bgColor theme="1" tint="0.499984740745262"/>
                </patternFill>
              </fill>
            </x14:dxf>
          </x14:cfRule>
          <xm:sqref>U124</xm:sqref>
        </x14:conditionalFormatting>
        <x14:conditionalFormatting xmlns:xm="http://schemas.microsoft.com/office/excel/2006/main">
          <x14:cfRule type="expression" priority="19" id="{CD47DBA6-A52C-C543-A7D8-B0EB3140D1E2}">
            <xm:f>U$24=Dati_di_Riferimento!$H$13</xm:f>
            <x14:dxf>
              <font>
                <color auto="1"/>
              </font>
              <fill>
                <patternFill>
                  <bgColor theme="1" tint="0.499984740745262"/>
                </patternFill>
              </fill>
            </x14:dxf>
          </x14:cfRule>
          <xm:sqref>U129</xm:sqref>
        </x14:conditionalFormatting>
        <x14:conditionalFormatting xmlns:xm="http://schemas.microsoft.com/office/excel/2006/main">
          <x14:cfRule type="expression" priority="18" id="{5D57258E-59D9-6F4A-9CCB-FC0C2F861BCC}">
            <xm:f>U$24=Dati_di_Riferimento!$H$13</xm:f>
            <x14:dxf>
              <font>
                <color auto="1"/>
              </font>
              <fill>
                <patternFill>
                  <bgColor theme="1" tint="0.499984740745262"/>
                </patternFill>
              </fill>
            </x14:dxf>
          </x14:cfRule>
          <xm:sqref>U132</xm:sqref>
        </x14:conditionalFormatting>
        <x14:conditionalFormatting xmlns:xm="http://schemas.microsoft.com/office/excel/2006/main">
          <x14:cfRule type="expression" priority="15" id="{D7D13399-FB6D-8542-8D27-3F41FCE37057}">
            <xm:f>W$24=Dati_di_Riferimento!$H$14</xm:f>
            <x14:dxf>
              <font>
                <color auto="1"/>
              </font>
              <fill>
                <patternFill>
                  <bgColor theme="1" tint="0.499984740745262"/>
                </patternFill>
              </fill>
            </x14:dxf>
          </x14:cfRule>
          <xm:sqref>W26:W29</xm:sqref>
        </x14:conditionalFormatting>
        <x14:conditionalFormatting xmlns:xm="http://schemas.microsoft.com/office/excel/2006/main">
          <x14:cfRule type="expression" priority="16" id="{5F2CADD1-EDE9-254B-841C-F3434774887E}">
            <xm:f>#REF!=Dati_di_Riferimento!#REF!</xm:f>
            <x14:dxf>
              <font>
                <color auto="1"/>
              </font>
              <fill>
                <patternFill>
                  <bgColor theme="1" tint="0.499984740745262"/>
                </patternFill>
              </fill>
            </x14:dxf>
          </x14:cfRule>
          <x14:cfRule type="expression" priority="17" id="{60162693-6BE7-824F-BF31-28DD59924EE7}">
            <xm:f>W$19=Dati_di_Riferimento!$H$7</xm:f>
            <x14:dxf>
              <font>
                <color auto="1"/>
              </font>
              <fill>
                <patternFill>
                  <bgColor theme="1" tint="0.499984740745262"/>
                </patternFill>
              </fill>
            </x14:dxf>
          </x14:cfRule>
          <xm:sqref>W76</xm:sqref>
        </x14:conditionalFormatting>
        <x14:conditionalFormatting xmlns:xm="http://schemas.microsoft.com/office/excel/2006/main">
          <x14:cfRule type="expression" priority="14" id="{24BA25BE-06DF-2147-9A20-71BA0506C088}">
            <xm:f>W$24=Dati_di_Riferimento!$H$13</xm:f>
            <x14:dxf>
              <font>
                <color auto="1"/>
              </font>
              <fill>
                <patternFill>
                  <bgColor theme="1" tint="0.499984740745262"/>
                </patternFill>
              </fill>
            </x14:dxf>
          </x14:cfRule>
          <xm:sqref>W97</xm:sqref>
        </x14:conditionalFormatting>
        <x14:conditionalFormatting xmlns:xm="http://schemas.microsoft.com/office/excel/2006/main">
          <x14:cfRule type="expression" priority="13" id="{8C0345BF-CFF0-9F47-AF05-BA438350C4BD}">
            <xm:f>W$24=Dati_di_Riferimento!$H$13</xm:f>
            <x14:dxf>
              <font>
                <color auto="1"/>
              </font>
              <fill>
                <patternFill>
                  <bgColor theme="1" tint="0.499984740745262"/>
                </patternFill>
              </fill>
            </x14:dxf>
          </x14:cfRule>
          <xm:sqref>W100</xm:sqref>
        </x14:conditionalFormatting>
        <x14:conditionalFormatting xmlns:xm="http://schemas.microsoft.com/office/excel/2006/main">
          <x14:cfRule type="expression" priority="12" id="{3C64E41F-C20D-0E47-888C-78DB32C06A38}">
            <xm:f>W$24=Dati_di_Riferimento!$H$13</xm:f>
            <x14:dxf>
              <font>
                <color auto="1"/>
              </font>
              <fill>
                <patternFill>
                  <bgColor theme="1" tint="0.499984740745262"/>
                </patternFill>
              </fill>
            </x14:dxf>
          </x14:cfRule>
          <xm:sqref>W105</xm:sqref>
        </x14:conditionalFormatting>
        <x14:conditionalFormatting xmlns:xm="http://schemas.microsoft.com/office/excel/2006/main">
          <x14:cfRule type="expression" priority="11" id="{FD743B03-6658-7546-8B54-35C9122374C4}">
            <xm:f>W$24=Dati_di_Riferimento!$H$13</xm:f>
            <x14:dxf>
              <font>
                <color auto="1"/>
              </font>
              <fill>
                <patternFill>
                  <bgColor theme="1" tint="0.499984740745262"/>
                </patternFill>
              </fill>
            </x14:dxf>
          </x14:cfRule>
          <xm:sqref>W108</xm:sqref>
        </x14:conditionalFormatting>
        <x14:conditionalFormatting xmlns:xm="http://schemas.microsoft.com/office/excel/2006/main">
          <x14:cfRule type="expression" priority="10" id="{53C54579-4F58-6444-9F74-4CDE06D3BE5F}">
            <xm:f>W$24=Dati_di_Riferimento!$H$13</xm:f>
            <x14:dxf>
              <font>
                <color auto="1"/>
              </font>
              <fill>
                <patternFill>
                  <bgColor theme="1" tint="0.499984740745262"/>
                </patternFill>
              </fill>
            </x14:dxf>
          </x14:cfRule>
          <xm:sqref>W113</xm:sqref>
        </x14:conditionalFormatting>
        <x14:conditionalFormatting xmlns:xm="http://schemas.microsoft.com/office/excel/2006/main">
          <x14:cfRule type="expression" priority="9" id="{60ED87C3-376D-6848-91DD-8A93C4810305}">
            <xm:f>W$24=Dati_di_Riferimento!$H$13</xm:f>
            <x14:dxf>
              <font>
                <color auto="1"/>
              </font>
              <fill>
                <patternFill>
                  <bgColor theme="1" tint="0.499984740745262"/>
                </patternFill>
              </fill>
            </x14:dxf>
          </x14:cfRule>
          <xm:sqref>W116</xm:sqref>
        </x14:conditionalFormatting>
        <x14:conditionalFormatting xmlns:xm="http://schemas.microsoft.com/office/excel/2006/main">
          <x14:cfRule type="expression" priority="8" id="{747985B3-0226-7949-98A8-5E1F274F8F69}">
            <xm:f>W$24=Dati_di_Riferimento!$H$13</xm:f>
            <x14:dxf>
              <font>
                <color auto="1"/>
              </font>
              <fill>
                <patternFill>
                  <bgColor theme="1" tint="0.499984740745262"/>
                </patternFill>
              </fill>
            </x14:dxf>
          </x14:cfRule>
          <xm:sqref>W121</xm:sqref>
        </x14:conditionalFormatting>
        <x14:conditionalFormatting xmlns:xm="http://schemas.microsoft.com/office/excel/2006/main">
          <x14:cfRule type="expression" priority="7" id="{A7985534-4767-6849-8854-B206A82AD6EA}">
            <xm:f>W$24=Dati_di_Riferimento!$H$13</xm:f>
            <x14:dxf>
              <font>
                <color auto="1"/>
              </font>
              <fill>
                <patternFill>
                  <bgColor theme="1" tint="0.499984740745262"/>
                </patternFill>
              </fill>
            </x14:dxf>
          </x14:cfRule>
          <xm:sqref>W124</xm:sqref>
        </x14:conditionalFormatting>
        <x14:conditionalFormatting xmlns:xm="http://schemas.microsoft.com/office/excel/2006/main">
          <x14:cfRule type="expression" priority="6" id="{DB404F46-745E-664C-83C3-0953C5674590}">
            <xm:f>W$24=Dati_di_Riferimento!$H$13</xm:f>
            <x14:dxf>
              <font>
                <color auto="1"/>
              </font>
              <fill>
                <patternFill>
                  <bgColor theme="1" tint="0.499984740745262"/>
                </patternFill>
              </fill>
            </x14:dxf>
          </x14:cfRule>
          <xm:sqref>W129</xm:sqref>
        </x14:conditionalFormatting>
        <x14:conditionalFormatting xmlns:xm="http://schemas.microsoft.com/office/excel/2006/main">
          <x14:cfRule type="expression" priority="5" id="{2B963F0D-DEE6-B048-8548-68FC82EEAA1C}">
            <xm:f>W$24=Dati_di_Riferimento!$H$13</xm:f>
            <x14:dxf>
              <font>
                <color auto="1"/>
              </font>
              <fill>
                <patternFill>
                  <bgColor theme="1" tint="0.499984740745262"/>
                </patternFill>
              </fill>
            </x14:dxf>
          </x14:cfRule>
          <xm:sqref>W132</xm:sqref>
        </x14:conditionalFormatting>
        <x14:conditionalFormatting xmlns:xm="http://schemas.microsoft.com/office/excel/2006/main">
          <x14:cfRule type="expression" priority="4" id="{31241341-D1AE-3748-A630-D4726EA831CC}">
            <xm:f>M$24=Dati_di_Riferimento!$H$14</xm:f>
            <x14:dxf>
              <font>
                <color auto="1"/>
              </font>
              <fill>
                <patternFill>
                  <bgColor theme="1" tint="0.499984740745262"/>
                </patternFill>
              </fill>
            </x14:dxf>
          </x14:cfRule>
          <xm:sqref>M26:M29</xm:sqref>
        </x14:conditionalFormatting>
        <x14:conditionalFormatting xmlns:xm="http://schemas.microsoft.com/office/excel/2006/main">
          <x14:cfRule type="expression" priority="3" id="{296B0004-4D88-6C48-9656-AE173B5B6B10}">
            <xm:f>U$24=Dati_di_Riferimento!$H$14</xm:f>
            <x14:dxf>
              <font>
                <color auto="1"/>
              </font>
              <fill>
                <patternFill>
                  <bgColor theme="1" tint="0.499984740745262"/>
                </patternFill>
              </fill>
            </x14:dxf>
          </x14:cfRule>
          <xm:sqref>U26:U29</xm:sqref>
        </x14:conditionalFormatting>
        <x14:conditionalFormatting xmlns:xm="http://schemas.microsoft.com/office/excel/2006/main">
          <x14:cfRule type="expression" priority="2" id="{F58E1B8F-6738-DF4B-9CE0-77A56B1C7948}">
            <xm:f>Q$24=Dati_di_Riferimento!$H$14</xm:f>
            <x14:dxf>
              <font>
                <color auto="1"/>
              </font>
              <fill>
                <patternFill>
                  <bgColor theme="1" tint="0.499984740745262"/>
                </patternFill>
              </fill>
            </x14:dxf>
          </x14:cfRule>
          <xm:sqref>Q26:Q29</xm:sqref>
        </x14:conditionalFormatting>
        <x14:conditionalFormatting xmlns:xm="http://schemas.microsoft.com/office/excel/2006/main">
          <x14:cfRule type="expression" priority="1" id="{E241BF7A-5231-4446-A199-3BF20C9B775B}">
            <xm:f>I$24=Dati_di_Riferimento!$H$14</xm:f>
            <x14:dxf>
              <font>
                <color auto="1"/>
              </font>
              <fill>
                <patternFill>
                  <bgColor theme="1" tint="0.499984740745262"/>
                </patternFill>
              </fill>
            </x14:dxf>
          </x14:cfRule>
          <xm:sqref>I26:I29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Dati_di_Riferimento!$H$5:$H$7</xm:f>
          </x14:formula1>
          <xm:sqref>E19 U19 G19 I19 K19 M19 O19 Q19 S19 W19</xm:sqref>
        </x14:dataValidation>
        <x14:dataValidation type="list" allowBlank="1" showInputMessage="1" showErrorMessage="1">
          <x14:formula1>
            <xm:f>Dati_di_Riferimento!$H$12:$H$14</xm:f>
          </x14:formula1>
          <xm:sqref>E24 U24 G24 I24 K24 M24 O24 Q24 S24 W24</xm:sqref>
        </x14:dataValidation>
        <x14:dataValidation type="list" operator="equal" allowBlank="1" showErrorMessage="1">
          <x14:formula1>
            <xm:f>Dati_di_Riferimento!$B$5:$B$33</xm:f>
          </x14:formula1>
          <x14:formula2>
            <xm:f>0</xm:f>
          </x14:formula2>
          <xm:sqref>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NB92"/>
  <sheetViews>
    <sheetView zoomScaleNormal="100" workbookViewId="0">
      <selection activeCell="D92" sqref="D92"/>
    </sheetView>
  </sheetViews>
  <sheetFormatPr defaultColWidth="8.84375" defaultRowHeight="14" outlineLevelRow="1" outlineLevelCol="1" x14ac:dyDescent="0.3"/>
  <cols>
    <col min="1" max="2" width="3.84375" style="1" customWidth="1"/>
    <col min="3" max="3" width="77.61328125" style="1" customWidth="1"/>
    <col min="4" max="4" width="18" style="89" customWidth="1"/>
    <col min="5" max="5" width="25.15234375" style="187" customWidth="1"/>
    <col min="6" max="6" width="5.3828125" style="1" customWidth="1"/>
    <col min="7" max="7" width="25.15234375" style="187" customWidth="1"/>
    <col min="8" max="8" width="5.3828125" style="1" customWidth="1" outlineLevel="1"/>
    <col min="9" max="9" width="25.15234375" style="187" customWidth="1"/>
    <col min="10" max="10" width="5.3828125" style="1" customWidth="1" outlineLevel="1"/>
    <col min="11" max="11" width="25.15234375" style="187" customWidth="1"/>
    <col min="12" max="12" width="5.3828125" style="1" customWidth="1" outlineLevel="1"/>
    <col min="13" max="13" width="25.15234375" style="187" customWidth="1"/>
    <col min="14" max="14" width="5.3828125" style="1" customWidth="1" outlineLevel="1"/>
    <col min="15" max="15" width="25.15234375" style="187" customWidth="1"/>
    <col min="16" max="16" width="5.3828125" style="1" customWidth="1" outlineLevel="1"/>
    <col min="17" max="17" width="25.15234375" style="187" customWidth="1"/>
    <col min="18" max="18" width="5.3828125" style="1" customWidth="1" outlineLevel="1"/>
    <col min="19" max="19" width="25.15234375" style="187" customWidth="1"/>
    <col min="20" max="20" width="5.3828125" style="1" customWidth="1" outlineLevel="1"/>
    <col min="21" max="21" width="25.15234375" style="187" customWidth="1"/>
    <col min="22" max="22" width="5.3828125" style="1" customWidth="1" outlineLevel="1"/>
    <col min="23" max="23" width="25.15234375" style="187" customWidth="1"/>
    <col min="24" max="24" width="5" style="1" customWidth="1"/>
    <col min="25" max="25" width="4.4609375" style="1" customWidth="1"/>
    <col min="26" max="1042" width="10.61328125" style="1" customWidth="1"/>
  </cols>
  <sheetData>
    <row r="1" spans="1:1042" s="78" customFormat="1" ht="45" customHeight="1" x14ac:dyDescent="0.3">
      <c r="B1" s="79" t="s">
        <v>151</v>
      </c>
      <c r="C1" s="79"/>
      <c r="D1" s="236"/>
      <c r="E1" s="186"/>
      <c r="G1" s="186"/>
      <c r="I1" s="186"/>
      <c r="K1" s="186"/>
      <c r="M1" s="186"/>
      <c r="O1" s="186"/>
      <c r="Q1" s="186"/>
      <c r="S1" s="186"/>
      <c r="U1" s="186"/>
      <c r="W1" s="186"/>
    </row>
    <row r="6" spans="1:1042" ht="15.5" x14ac:dyDescent="0.3">
      <c r="B6" s="213" t="s">
        <v>152</v>
      </c>
      <c r="C6" s="213"/>
      <c r="D6" s="214"/>
      <c r="E6" s="215"/>
      <c r="F6" s="216"/>
      <c r="G6" s="215"/>
      <c r="H6" s="216"/>
      <c r="I6" s="215"/>
      <c r="J6" s="216"/>
      <c r="K6" s="215"/>
      <c r="L6" s="216"/>
      <c r="M6" s="215"/>
      <c r="N6" s="216"/>
      <c r="O6" s="215"/>
      <c r="P6" s="216"/>
      <c r="Q6" s="215"/>
      <c r="R6" s="216"/>
      <c r="S6" s="215"/>
      <c r="T6" s="216"/>
      <c r="U6" s="215"/>
      <c r="V6" s="216"/>
      <c r="W6" s="215"/>
      <c r="X6" s="217"/>
    </row>
    <row r="7" spans="1:1042" x14ac:dyDescent="0.3">
      <c r="B7" s="81"/>
      <c r="C7" s="210"/>
      <c r="D7" s="30"/>
      <c r="E7" s="188"/>
      <c r="F7" s="105"/>
      <c r="G7" s="188"/>
      <c r="H7" s="105"/>
      <c r="I7" s="188"/>
      <c r="J7" s="105"/>
      <c r="K7" s="188"/>
      <c r="L7" s="105"/>
      <c r="M7" s="188"/>
      <c r="N7" s="105"/>
      <c r="O7" s="188"/>
      <c r="P7" s="105"/>
      <c r="Q7" s="188"/>
      <c r="R7" s="105"/>
      <c r="S7" s="188"/>
      <c r="T7" s="105"/>
      <c r="U7" s="188"/>
      <c r="V7" s="105"/>
      <c r="W7" s="188"/>
      <c r="X7" s="82"/>
    </row>
    <row r="8" spans="1:1042" x14ac:dyDescent="0.3">
      <c r="B8" s="81"/>
      <c r="C8" s="201" t="s">
        <v>153</v>
      </c>
      <c r="D8" s="30"/>
      <c r="E8" s="188"/>
      <c r="F8" s="105"/>
      <c r="G8" s="188"/>
      <c r="H8" s="105"/>
      <c r="I8" s="188"/>
      <c r="J8" s="105"/>
      <c r="K8" s="188"/>
      <c r="L8" s="105"/>
      <c r="M8" s="188"/>
      <c r="N8" s="105"/>
      <c r="O8" s="188"/>
      <c r="P8" s="105"/>
      <c r="Q8" s="188"/>
      <c r="R8" s="105"/>
      <c r="S8" s="188"/>
      <c r="T8" s="105"/>
      <c r="U8" s="188"/>
      <c r="V8" s="105"/>
      <c r="W8" s="188"/>
      <c r="X8" s="82"/>
    </row>
    <row r="9" spans="1:1042" ht="14.5" x14ac:dyDescent="0.3">
      <c r="B9" s="83"/>
      <c r="C9" s="218" t="s">
        <v>64</v>
      </c>
      <c r="D9" s="30"/>
      <c r="E9" s="328" t="str">
        <f>IF(LCC_Input_Risultati!E6="","",LCC_Input_Risultati!E6)</f>
        <v/>
      </c>
      <c r="F9" s="84"/>
      <c r="G9" s="328" t="str">
        <f>IF(LCC_Input_Risultati!G6="","",LCC_Input_Risultati!G6)</f>
        <v/>
      </c>
      <c r="H9" s="84"/>
      <c r="I9" s="328" t="str">
        <f>IF(LCC_Input_Risultati!I6="","",LCC_Input_Risultati!I6)</f>
        <v/>
      </c>
      <c r="J9" s="84"/>
      <c r="K9" s="328" t="str">
        <f>IF(LCC_Input_Risultati!K6="","",LCC_Input_Risultati!K6)</f>
        <v/>
      </c>
      <c r="L9" s="84"/>
      <c r="M9" s="328" t="str">
        <f>IF(LCC_Input_Risultati!M6="","",LCC_Input_Risultati!M6)</f>
        <v/>
      </c>
      <c r="N9" s="84"/>
      <c r="O9" s="328" t="str">
        <f>IF(LCC_Input_Risultati!O6="","",LCC_Input_Risultati!O6)</f>
        <v/>
      </c>
      <c r="P9" s="84"/>
      <c r="Q9" s="328" t="str">
        <f>IF(LCC_Input_Risultati!Q6="","",LCC_Input_Risultati!Q6)</f>
        <v/>
      </c>
      <c r="R9" s="84"/>
      <c r="S9" s="328" t="str">
        <f>IF(LCC_Input_Risultati!S6="","",LCC_Input_Risultati!S6)</f>
        <v/>
      </c>
      <c r="T9" s="84"/>
      <c r="U9" s="328" t="str">
        <f>IF(LCC_Input_Risultati!U6="","",LCC_Input_Risultati!U6)</f>
        <v/>
      </c>
      <c r="V9" s="84"/>
      <c r="W9" s="328" t="str">
        <f>IF(LCC_Input_Risultati!W6="","",LCC_Input_Risultati!W6)</f>
        <v/>
      </c>
      <c r="X9" s="82"/>
    </row>
    <row r="10" spans="1:1042" ht="14.5" x14ac:dyDescent="0.3">
      <c r="B10" s="83"/>
      <c r="C10" s="105" t="s">
        <v>65</v>
      </c>
      <c r="D10" s="30" t="s">
        <v>3</v>
      </c>
      <c r="E10" s="328" t="str">
        <f>IF(LCC_Input_Risultati!E7="","",LCC_Input_Risultati!E7)</f>
        <v/>
      </c>
      <c r="F10" s="84"/>
      <c r="G10" s="328" t="str">
        <f>IF(LCC_Input_Risultati!G7="","",LCC_Input_Risultati!G7)</f>
        <v/>
      </c>
      <c r="H10" s="84"/>
      <c r="I10" s="328" t="str">
        <f>IF(LCC_Input_Risultati!I7="","",LCC_Input_Risultati!I7)</f>
        <v/>
      </c>
      <c r="J10" s="84"/>
      <c r="K10" s="328" t="str">
        <f>IF(LCC_Input_Risultati!K7="","",LCC_Input_Risultati!K7)</f>
        <v/>
      </c>
      <c r="L10" s="84"/>
      <c r="M10" s="328" t="str">
        <f>IF(LCC_Input_Risultati!M7="","",LCC_Input_Risultati!M7)</f>
        <v/>
      </c>
      <c r="N10" s="84"/>
      <c r="O10" s="328" t="str">
        <f>IF(LCC_Input_Risultati!O7="","",LCC_Input_Risultati!O7)</f>
        <v/>
      </c>
      <c r="P10" s="84"/>
      <c r="Q10" s="328" t="str">
        <f>IF(LCC_Input_Risultati!Q7="","",LCC_Input_Risultati!Q7)</f>
        <v/>
      </c>
      <c r="R10" s="84"/>
      <c r="S10" s="328" t="str">
        <f>IF(LCC_Input_Risultati!S7="","",LCC_Input_Risultati!S7)</f>
        <v/>
      </c>
      <c r="T10" s="84"/>
      <c r="U10" s="328" t="str">
        <f>IF(LCC_Input_Risultati!U7="","",LCC_Input_Risultati!U7)</f>
        <v/>
      </c>
      <c r="V10" s="84"/>
      <c r="W10" s="328" t="str">
        <f>IF(LCC_Input_Risultati!W7="","",LCC_Input_Risultati!W7)</f>
        <v/>
      </c>
      <c r="X10" s="82"/>
    </row>
    <row r="11" spans="1:1042" x14ac:dyDescent="0.3">
      <c r="B11" s="81"/>
      <c r="C11" s="201"/>
      <c r="D11" s="30"/>
      <c r="E11" s="188"/>
      <c r="F11" s="105"/>
      <c r="G11" s="188"/>
      <c r="H11" s="105"/>
      <c r="I11" s="188"/>
      <c r="J11" s="105"/>
      <c r="K11" s="188"/>
      <c r="L11" s="105"/>
      <c r="M11" s="188"/>
      <c r="N11" s="105"/>
      <c r="O11" s="188"/>
      <c r="P11" s="105"/>
      <c r="Q11" s="188"/>
      <c r="R11" s="105"/>
      <c r="S11" s="188"/>
      <c r="T11" s="105"/>
      <c r="U11" s="188"/>
      <c r="V11" s="105"/>
      <c r="W11" s="188"/>
      <c r="X11" s="82"/>
    </row>
    <row r="12" spans="1:1042" s="198" customFormat="1" x14ac:dyDescent="0.3">
      <c r="A12" s="2"/>
      <c r="B12" s="195"/>
      <c r="C12" s="211" t="s">
        <v>154</v>
      </c>
      <c r="D12" s="42"/>
      <c r="E12" s="196"/>
      <c r="F12" s="148"/>
      <c r="G12" s="318" t="str">
        <f>IF($E12="","",$E12)</f>
        <v/>
      </c>
      <c r="H12" s="148"/>
      <c r="I12" s="318" t="str">
        <f>IF($E12="","",$E12)</f>
        <v/>
      </c>
      <c r="J12" s="148"/>
      <c r="K12" s="318" t="str">
        <f>IF($E12="","",$E12)</f>
        <v/>
      </c>
      <c r="L12" s="148"/>
      <c r="M12" s="318" t="str">
        <f>IF($E12="","",$E12)</f>
        <v/>
      </c>
      <c r="N12" s="148"/>
      <c r="O12" s="318" t="str">
        <f>IF($E12="","",$E12)</f>
        <v/>
      </c>
      <c r="P12" s="148"/>
      <c r="Q12" s="318" t="str">
        <f>IF($E12="","",$E12)</f>
        <v/>
      </c>
      <c r="R12" s="148"/>
      <c r="S12" s="318" t="str">
        <f>IF($E12="","",$E12)</f>
        <v/>
      </c>
      <c r="T12" s="148"/>
      <c r="U12" s="318" t="str">
        <f>IF($E12="","",$E12)</f>
        <v/>
      </c>
      <c r="V12" s="148"/>
      <c r="W12" s="318" t="str">
        <f>IF($E12="","",$E12)</f>
        <v/>
      </c>
      <c r="X12" s="197"/>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row>
    <row r="13" spans="1:1042" x14ac:dyDescent="0.3">
      <c r="B13" s="85"/>
      <c r="C13" s="87"/>
      <c r="D13" s="86"/>
      <c r="E13" s="189"/>
      <c r="F13" s="87"/>
      <c r="G13" s="189"/>
      <c r="H13" s="87"/>
      <c r="I13" s="189"/>
      <c r="J13" s="87"/>
      <c r="K13" s="189"/>
      <c r="L13" s="87"/>
      <c r="M13" s="189"/>
      <c r="N13" s="87"/>
      <c r="O13" s="189"/>
      <c r="P13" s="87"/>
      <c r="Q13" s="189"/>
      <c r="R13" s="87"/>
      <c r="S13" s="189"/>
      <c r="T13" s="87"/>
      <c r="U13" s="189"/>
      <c r="V13" s="87"/>
      <c r="W13" s="189"/>
      <c r="X13" s="88"/>
    </row>
    <row r="14" spans="1:1042" ht="15.5" x14ac:dyDescent="0.3">
      <c r="B14" s="212" t="s">
        <v>155</v>
      </c>
      <c r="C14" s="212"/>
      <c r="D14" s="191"/>
      <c r="E14" s="192"/>
      <c r="F14" s="193"/>
      <c r="G14" s="192"/>
      <c r="H14" s="193"/>
      <c r="I14" s="192"/>
      <c r="J14" s="193"/>
      <c r="K14" s="192"/>
      <c r="L14" s="193"/>
      <c r="M14" s="192"/>
      <c r="N14" s="193"/>
      <c r="O14" s="192"/>
      <c r="P14" s="193"/>
      <c r="Q14" s="192"/>
      <c r="R14" s="193"/>
      <c r="S14" s="192"/>
      <c r="T14" s="193"/>
      <c r="U14" s="192"/>
      <c r="V14" s="193"/>
      <c r="W14" s="192"/>
      <c r="X14" s="194"/>
    </row>
    <row r="15" spans="1:1042" x14ac:dyDescent="0.3">
      <c r="B15" s="55"/>
      <c r="C15" s="206"/>
      <c r="D15" s="30"/>
      <c r="E15" s="188"/>
      <c r="F15" s="105"/>
      <c r="G15" s="188"/>
      <c r="H15" s="105"/>
      <c r="I15" s="188"/>
      <c r="J15" s="105"/>
      <c r="K15" s="188"/>
      <c r="L15" s="105"/>
      <c r="M15" s="188"/>
      <c r="N15" s="105"/>
      <c r="O15" s="188"/>
      <c r="P15" s="105"/>
      <c r="Q15" s="188"/>
      <c r="R15" s="105"/>
      <c r="S15" s="188"/>
      <c r="T15" s="105"/>
      <c r="U15" s="188"/>
      <c r="V15" s="105"/>
      <c r="W15" s="188"/>
      <c r="X15" s="56"/>
    </row>
    <row r="16" spans="1:1042" x14ac:dyDescent="0.3">
      <c r="B16" s="55"/>
      <c r="C16" s="201" t="s">
        <v>156</v>
      </c>
      <c r="D16" s="30"/>
      <c r="E16" s="269"/>
      <c r="F16" s="269"/>
      <c r="G16" s="269"/>
      <c r="H16" s="38"/>
      <c r="I16" s="269"/>
      <c r="J16" s="38"/>
      <c r="K16" s="269"/>
      <c r="L16" s="38"/>
      <c r="M16" s="269"/>
      <c r="N16" s="38"/>
      <c r="O16" s="269"/>
      <c r="P16" s="38"/>
      <c r="Q16" s="269"/>
      <c r="R16" s="38"/>
      <c r="S16" s="269"/>
      <c r="T16" s="38"/>
      <c r="U16" s="269"/>
      <c r="V16" s="38"/>
      <c r="W16" s="269"/>
      <c r="X16" s="56"/>
    </row>
    <row r="17" spans="1:1042" x14ac:dyDescent="0.3">
      <c r="B17" s="235" t="s">
        <v>24</v>
      </c>
      <c r="C17" s="105" t="s">
        <v>157</v>
      </c>
      <c r="D17" s="152" t="s">
        <v>167</v>
      </c>
      <c r="E17" s="272"/>
      <c r="F17" s="269"/>
      <c r="G17" s="272"/>
      <c r="H17" s="38"/>
      <c r="I17" s="272"/>
      <c r="J17" s="38"/>
      <c r="K17" s="272"/>
      <c r="L17" s="38"/>
      <c r="M17" s="272"/>
      <c r="N17" s="38"/>
      <c r="O17" s="272"/>
      <c r="P17" s="38"/>
      <c r="Q17" s="272"/>
      <c r="R17" s="38"/>
      <c r="S17" s="272"/>
      <c r="T17" s="38"/>
      <c r="U17" s="272"/>
      <c r="V17" s="38"/>
      <c r="W17" s="272"/>
      <c r="X17" s="56"/>
    </row>
    <row r="18" spans="1:1042" s="19" customFormat="1" x14ac:dyDescent="0.3">
      <c r="A18" s="1"/>
      <c r="B18" s="55"/>
      <c r="C18" s="105"/>
      <c r="D18" s="152"/>
      <c r="E18" s="269"/>
      <c r="F18" s="269"/>
      <c r="G18" s="269"/>
      <c r="H18" s="38"/>
      <c r="I18" s="269"/>
      <c r="J18" s="38"/>
      <c r="K18" s="269"/>
      <c r="L18" s="38"/>
      <c r="M18" s="269"/>
      <c r="N18" s="38"/>
      <c r="O18" s="269"/>
      <c r="P18" s="38"/>
      <c r="Q18" s="269"/>
      <c r="R18" s="38"/>
      <c r="S18" s="269"/>
      <c r="T18" s="38"/>
      <c r="U18" s="269"/>
      <c r="V18" s="38"/>
      <c r="W18" s="269"/>
      <c r="X18" s="56"/>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row>
    <row r="19" spans="1:1042" s="19" customFormat="1" x14ac:dyDescent="0.3">
      <c r="A19" s="1"/>
      <c r="B19" s="235" t="s">
        <v>24</v>
      </c>
      <c r="C19" s="337" t="s">
        <v>158</v>
      </c>
      <c r="D19" s="30"/>
      <c r="E19" s="38"/>
      <c r="F19" s="38"/>
      <c r="G19" s="38"/>
      <c r="H19" s="38"/>
      <c r="I19" s="38"/>
      <c r="J19" s="38"/>
      <c r="K19" s="38"/>
      <c r="L19" s="38"/>
      <c r="M19" s="38"/>
      <c r="N19" s="38"/>
      <c r="O19" s="38"/>
      <c r="P19" s="38"/>
      <c r="Q19" s="38"/>
      <c r="R19" s="38"/>
      <c r="S19" s="38"/>
      <c r="T19" s="38"/>
      <c r="U19" s="38"/>
      <c r="V19" s="38"/>
      <c r="W19" s="38"/>
      <c r="X19" s="56"/>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row>
    <row r="20" spans="1:1042" x14ac:dyDescent="0.3">
      <c r="B20" s="235" t="s">
        <v>24</v>
      </c>
      <c r="C20" s="338" t="s">
        <v>98</v>
      </c>
      <c r="D20" s="30" t="s">
        <v>168</v>
      </c>
      <c r="E20" s="268"/>
      <c r="F20" s="269"/>
      <c r="G20" s="268"/>
      <c r="H20" s="38"/>
      <c r="I20" s="268"/>
      <c r="J20" s="38"/>
      <c r="K20" s="268"/>
      <c r="L20" s="38"/>
      <c r="M20" s="268"/>
      <c r="N20" s="38"/>
      <c r="O20" s="268"/>
      <c r="P20" s="38"/>
      <c r="Q20" s="268"/>
      <c r="R20" s="38"/>
      <c r="S20" s="268"/>
      <c r="T20" s="38"/>
      <c r="U20" s="268"/>
      <c r="V20" s="38"/>
      <c r="W20" s="268"/>
      <c r="X20" s="56"/>
    </row>
    <row r="21" spans="1:1042" x14ac:dyDescent="0.3">
      <c r="B21" s="235" t="s">
        <v>24</v>
      </c>
      <c r="C21" s="338" t="s">
        <v>99</v>
      </c>
      <c r="D21" s="30" t="str">
        <f>LCC_Input_Risultati!$E$11&amp;"/apparecchio d'illuminazione"</f>
        <v>/apparecchio d'illuminazione</v>
      </c>
      <c r="E21" s="268"/>
      <c r="F21" s="269"/>
      <c r="G21" s="268"/>
      <c r="H21" s="38"/>
      <c r="I21" s="268"/>
      <c r="J21" s="269"/>
      <c r="K21" s="268"/>
      <c r="L21" s="38"/>
      <c r="M21" s="268"/>
      <c r="N21" s="269"/>
      <c r="O21" s="268"/>
      <c r="P21" s="38"/>
      <c r="Q21" s="268"/>
      <c r="R21" s="269"/>
      <c r="S21" s="268"/>
      <c r="T21" s="38"/>
      <c r="U21" s="268"/>
      <c r="V21" s="269"/>
      <c r="W21" s="268"/>
      <c r="X21" s="56"/>
    </row>
    <row r="22" spans="1:1042" x14ac:dyDescent="0.3">
      <c r="B22" s="235" t="s">
        <v>24</v>
      </c>
      <c r="C22" s="338" t="s">
        <v>100</v>
      </c>
      <c r="D22" s="30" t="str">
        <f>LCC_Input_Risultati!$E$11&amp;"/apparecchio d'illuminazione"</f>
        <v>/apparecchio d'illuminazione</v>
      </c>
      <c r="E22" s="268"/>
      <c r="F22" s="269"/>
      <c r="G22" s="268"/>
      <c r="H22" s="38"/>
      <c r="I22" s="268"/>
      <c r="J22" s="269"/>
      <c r="K22" s="268"/>
      <c r="L22" s="38"/>
      <c r="M22" s="268"/>
      <c r="N22" s="269"/>
      <c r="O22" s="268"/>
      <c r="P22" s="38"/>
      <c r="Q22" s="268"/>
      <c r="R22" s="269"/>
      <c r="S22" s="268"/>
      <c r="T22" s="38"/>
      <c r="U22" s="268"/>
      <c r="V22" s="269"/>
      <c r="W22" s="268"/>
      <c r="X22" s="56"/>
    </row>
    <row r="23" spans="1:1042" x14ac:dyDescent="0.3">
      <c r="B23" s="235" t="s">
        <v>24</v>
      </c>
      <c r="C23" s="338" t="s">
        <v>159</v>
      </c>
      <c r="D23" s="152" t="s">
        <v>4</v>
      </c>
      <c r="E23" s="268"/>
      <c r="F23" s="269"/>
      <c r="G23" s="268"/>
      <c r="H23" s="38"/>
      <c r="I23" s="268"/>
      <c r="J23" s="269"/>
      <c r="K23" s="268"/>
      <c r="L23" s="38"/>
      <c r="M23" s="268"/>
      <c r="N23" s="269"/>
      <c r="O23" s="268"/>
      <c r="P23" s="38"/>
      <c r="Q23" s="268"/>
      <c r="R23" s="269"/>
      <c r="S23" s="268"/>
      <c r="T23" s="38"/>
      <c r="U23" s="268"/>
      <c r="V23" s="269"/>
      <c r="W23" s="268"/>
      <c r="X23" s="56"/>
    </row>
    <row r="24" spans="1:1042" x14ac:dyDescent="0.3">
      <c r="B24" s="235" t="s">
        <v>24</v>
      </c>
      <c r="C24" s="338" t="s">
        <v>160</v>
      </c>
      <c r="D24" s="152"/>
      <c r="E24" s="268"/>
      <c r="F24" s="269"/>
      <c r="G24" s="268"/>
      <c r="H24" s="38"/>
      <c r="I24" s="268"/>
      <c r="J24" s="269"/>
      <c r="K24" s="268"/>
      <c r="L24" s="38"/>
      <c r="M24" s="268"/>
      <c r="N24" s="269"/>
      <c r="O24" s="268"/>
      <c r="P24" s="38"/>
      <c r="Q24" s="268"/>
      <c r="R24" s="269"/>
      <c r="S24" s="268"/>
      <c r="T24" s="38"/>
      <c r="U24" s="268"/>
      <c r="V24" s="269"/>
      <c r="W24" s="268"/>
      <c r="X24" s="56"/>
    </row>
    <row r="25" spans="1:1042" x14ac:dyDescent="0.3">
      <c r="B25" s="235" t="s">
        <v>24</v>
      </c>
      <c r="C25" s="338" t="s">
        <v>161</v>
      </c>
      <c r="D25" s="152" t="s">
        <v>147</v>
      </c>
      <c r="E25" s="268"/>
      <c r="F25" s="269"/>
      <c r="G25" s="268"/>
      <c r="H25" s="38"/>
      <c r="I25" s="268"/>
      <c r="J25" s="269"/>
      <c r="K25" s="268"/>
      <c r="L25" s="38"/>
      <c r="M25" s="268"/>
      <c r="N25" s="269"/>
      <c r="O25" s="268"/>
      <c r="P25" s="38"/>
      <c r="Q25" s="268"/>
      <c r="R25" s="269"/>
      <c r="S25" s="268"/>
      <c r="T25" s="38"/>
      <c r="U25" s="268"/>
      <c r="V25" s="269"/>
      <c r="W25" s="268"/>
      <c r="X25" s="56"/>
    </row>
    <row r="26" spans="1:1042" x14ac:dyDescent="0.3">
      <c r="B26" s="235" t="s">
        <v>24</v>
      </c>
      <c r="C26" s="338" t="s">
        <v>118</v>
      </c>
      <c r="D26" s="152" t="s">
        <v>150</v>
      </c>
      <c r="E26" s="268"/>
      <c r="F26" s="269"/>
      <c r="G26" s="268"/>
      <c r="H26" s="38"/>
      <c r="I26" s="268"/>
      <c r="J26" s="269"/>
      <c r="K26" s="268"/>
      <c r="L26" s="38"/>
      <c r="M26" s="268"/>
      <c r="N26" s="269"/>
      <c r="O26" s="268"/>
      <c r="P26" s="38"/>
      <c r="Q26" s="268"/>
      <c r="R26" s="269"/>
      <c r="S26" s="268"/>
      <c r="T26" s="38"/>
      <c r="U26" s="268"/>
      <c r="V26" s="269"/>
      <c r="W26" s="268"/>
      <c r="X26" s="56"/>
    </row>
    <row r="27" spans="1:1042" x14ac:dyDescent="0.3">
      <c r="B27" s="235" t="s">
        <v>24</v>
      </c>
      <c r="C27" s="338" t="s">
        <v>119</v>
      </c>
      <c r="D27" s="152" t="str">
        <f>LCC_Input_Risultati!$E$11&amp;"/luminaire"</f>
        <v>/luminaire</v>
      </c>
      <c r="E27" s="268"/>
      <c r="F27" s="269"/>
      <c r="G27" s="268"/>
      <c r="H27" s="38"/>
      <c r="I27" s="268"/>
      <c r="J27" s="269"/>
      <c r="K27" s="268"/>
      <c r="L27" s="38"/>
      <c r="M27" s="268"/>
      <c r="N27" s="269"/>
      <c r="O27" s="268"/>
      <c r="P27" s="38"/>
      <c r="Q27" s="268"/>
      <c r="R27" s="269"/>
      <c r="S27" s="268"/>
      <c r="T27" s="38"/>
      <c r="U27" s="268"/>
      <c r="V27" s="269"/>
      <c r="W27" s="268"/>
      <c r="X27" s="56"/>
    </row>
    <row r="28" spans="1:1042" x14ac:dyDescent="0.3">
      <c r="B28" s="235" t="s">
        <v>24</v>
      </c>
      <c r="C28" s="338" t="s">
        <v>120</v>
      </c>
      <c r="D28" s="152" t="str">
        <f>LCC_Input_Risultati!$E$11&amp;"/luminaire"</f>
        <v>/luminaire</v>
      </c>
      <c r="E28" s="272"/>
      <c r="F28" s="269"/>
      <c r="G28" s="272"/>
      <c r="H28" s="38"/>
      <c r="I28" s="272"/>
      <c r="J28" s="269"/>
      <c r="K28" s="272"/>
      <c r="L28" s="38"/>
      <c r="M28" s="272"/>
      <c r="N28" s="269"/>
      <c r="O28" s="272"/>
      <c r="P28" s="38"/>
      <c r="Q28" s="272"/>
      <c r="R28" s="269"/>
      <c r="S28" s="272"/>
      <c r="T28" s="38"/>
      <c r="U28" s="272"/>
      <c r="V28" s="269"/>
      <c r="W28" s="272"/>
      <c r="X28" s="56"/>
    </row>
    <row r="29" spans="1:1042" x14ac:dyDescent="0.3">
      <c r="B29" s="235" t="s">
        <v>24</v>
      </c>
      <c r="C29" s="338" t="s">
        <v>121</v>
      </c>
      <c r="D29" s="152" t="s">
        <v>150</v>
      </c>
      <c r="E29" s="268"/>
      <c r="F29" s="269"/>
      <c r="G29" s="268"/>
      <c r="H29" s="38"/>
      <c r="I29" s="268"/>
      <c r="J29" s="269"/>
      <c r="K29" s="268"/>
      <c r="L29" s="38"/>
      <c r="M29" s="268"/>
      <c r="N29" s="269"/>
      <c r="O29" s="268"/>
      <c r="P29" s="38"/>
      <c r="Q29" s="268"/>
      <c r="R29" s="269"/>
      <c r="S29" s="268"/>
      <c r="T29" s="38"/>
      <c r="U29" s="268"/>
      <c r="V29" s="269"/>
      <c r="W29" s="268"/>
      <c r="X29" s="56"/>
    </row>
    <row r="30" spans="1:1042" x14ac:dyDescent="0.3">
      <c r="B30" s="235" t="s">
        <v>24</v>
      </c>
      <c r="C30" s="338" t="s">
        <v>162</v>
      </c>
      <c r="D30" s="152" t="str">
        <f>LCC_Input_Risultati!$E$11&amp;"/luminaire"</f>
        <v>/luminaire</v>
      </c>
      <c r="E30" s="268"/>
      <c r="F30" s="269"/>
      <c r="G30" s="268"/>
      <c r="H30" s="38"/>
      <c r="I30" s="268"/>
      <c r="J30" s="269"/>
      <c r="K30" s="268"/>
      <c r="L30" s="38"/>
      <c r="M30" s="268"/>
      <c r="N30" s="269"/>
      <c r="O30" s="268"/>
      <c r="P30" s="38"/>
      <c r="Q30" s="268"/>
      <c r="R30" s="269"/>
      <c r="S30" s="268"/>
      <c r="T30" s="38"/>
      <c r="U30" s="268"/>
      <c r="V30" s="269"/>
      <c r="W30" s="268"/>
      <c r="X30" s="56"/>
    </row>
    <row r="31" spans="1:1042" x14ac:dyDescent="0.3">
      <c r="B31" s="235" t="s">
        <v>24</v>
      </c>
      <c r="C31" s="338" t="s">
        <v>123</v>
      </c>
      <c r="D31" s="152" t="str">
        <f>LCC_Input_Risultati!$E$11&amp;"/luminaire"</f>
        <v>/luminaire</v>
      </c>
      <c r="E31" s="272"/>
      <c r="F31" s="269"/>
      <c r="G31" s="272"/>
      <c r="H31" s="38"/>
      <c r="I31" s="272"/>
      <c r="J31" s="269"/>
      <c r="K31" s="272"/>
      <c r="L31" s="38"/>
      <c r="M31" s="272"/>
      <c r="N31" s="269"/>
      <c r="O31" s="272"/>
      <c r="P31" s="38"/>
      <c r="Q31" s="272"/>
      <c r="R31" s="269"/>
      <c r="S31" s="272"/>
      <c r="T31" s="38"/>
      <c r="U31" s="272"/>
      <c r="V31" s="269"/>
      <c r="W31" s="272"/>
      <c r="X31" s="56"/>
    </row>
    <row r="32" spans="1:1042" x14ac:dyDescent="0.3">
      <c r="B32" s="60"/>
      <c r="C32" s="105"/>
      <c r="D32" s="30"/>
      <c r="E32" s="326"/>
      <c r="F32" s="326"/>
      <c r="G32" s="326"/>
      <c r="H32" s="38"/>
      <c r="I32" s="326"/>
      <c r="J32" s="38"/>
      <c r="K32" s="326"/>
      <c r="L32" s="38"/>
      <c r="M32" s="326"/>
      <c r="N32" s="38"/>
      <c r="O32" s="326"/>
      <c r="P32" s="38"/>
      <c r="Q32" s="326"/>
      <c r="R32" s="38"/>
      <c r="S32" s="326"/>
      <c r="T32" s="38"/>
      <c r="U32" s="326"/>
      <c r="V32" s="38"/>
      <c r="W32" s="326"/>
      <c r="X32" s="56"/>
    </row>
    <row r="33" spans="2:24" x14ac:dyDescent="0.3">
      <c r="B33" s="60"/>
      <c r="C33" s="338" t="s">
        <v>101</v>
      </c>
      <c r="D33" s="30" t="s">
        <v>146</v>
      </c>
      <c r="E33" s="268"/>
      <c r="F33" s="269"/>
      <c r="G33" s="268"/>
      <c r="H33" s="38"/>
      <c r="I33" s="268"/>
      <c r="J33" s="38"/>
      <c r="K33" s="268"/>
      <c r="L33" s="38"/>
      <c r="M33" s="268"/>
      <c r="N33" s="38"/>
      <c r="O33" s="268"/>
      <c r="P33" s="38"/>
      <c r="Q33" s="268"/>
      <c r="R33" s="38"/>
      <c r="S33" s="268"/>
      <c r="T33" s="38"/>
      <c r="U33" s="268"/>
      <c r="V33" s="38"/>
      <c r="W33" s="268"/>
      <c r="X33" s="56"/>
    </row>
    <row r="34" spans="2:24" outlineLevel="1" x14ac:dyDescent="0.3">
      <c r="B34" s="60"/>
      <c r="C34" s="338" t="s">
        <v>99</v>
      </c>
      <c r="D34" s="30" t="str">
        <f>LCC_Input_Risultati!$E$11&amp;"/luminaire"</f>
        <v>/luminaire</v>
      </c>
      <c r="E34" s="268"/>
      <c r="F34" s="269"/>
      <c r="G34" s="268"/>
      <c r="H34" s="38"/>
      <c r="I34" s="268"/>
      <c r="J34" s="38"/>
      <c r="K34" s="268"/>
      <c r="L34" s="38"/>
      <c r="M34" s="268"/>
      <c r="N34" s="38"/>
      <c r="O34" s="268"/>
      <c r="P34" s="38"/>
      <c r="Q34" s="268"/>
      <c r="R34" s="38"/>
      <c r="S34" s="268"/>
      <c r="T34" s="38"/>
      <c r="U34" s="268"/>
      <c r="V34" s="38"/>
      <c r="W34" s="268"/>
      <c r="X34" s="56"/>
    </row>
    <row r="35" spans="2:24" outlineLevel="1" x14ac:dyDescent="0.3">
      <c r="B35" s="57"/>
      <c r="C35" s="338" t="s">
        <v>100</v>
      </c>
      <c r="D35" s="30" t="str">
        <f>LCC_Input_Risultati!$E$11&amp;"/luminaire"</f>
        <v>/luminaire</v>
      </c>
      <c r="E35" s="268"/>
      <c r="F35" s="269"/>
      <c r="G35" s="268"/>
      <c r="H35" s="38"/>
      <c r="I35" s="268"/>
      <c r="J35" s="38"/>
      <c r="K35" s="268"/>
      <c r="L35" s="38"/>
      <c r="M35" s="268"/>
      <c r="N35" s="38"/>
      <c r="O35" s="268"/>
      <c r="P35" s="38"/>
      <c r="Q35" s="268"/>
      <c r="R35" s="38"/>
      <c r="S35" s="268"/>
      <c r="T35" s="38"/>
      <c r="U35" s="268"/>
      <c r="V35" s="38"/>
      <c r="W35" s="268"/>
      <c r="X35" s="56"/>
    </row>
    <row r="36" spans="2:24" outlineLevel="1" x14ac:dyDescent="0.3">
      <c r="B36" s="57"/>
      <c r="C36" s="338" t="s">
        <v>159</v>
      </c>
      <c r="D36" s="152" t="s">
        <v>4</v>
      </c>
      <c r="E36" s="268"/>
      <c r="F36" s="269"/>
      <c r="G36" s="268"/>
      <c r="H36" s="38"/>
      <c r="I36" s="268"/>
      <c r="J36" s="38"/>
      <c r="K36" s="268"/>
      <c r="L36" s="38"/>
      <c r="M36" s="268"/>
      <c r="N36" s="38"/>
      <c r="O36" s="268"/>
      <c r="P36" s="38"/>
      <c r="Q36" s="268"/>
      <c r="R36" s="38"/>
      <c r="S36" s="268"/>
      <c r="T36" s="38"/>
      <c r="U36" s="268"/>
      <c r="V36" s="38"/>
      <c r="W36" s="268"/>
      <c r="X36" s="56"/>
    </row>
    <row r="37" spans="2:24" outlineLevel="1" x14ac:dyDescent="0.3">
      <c r="B37" s="57"/>
      <c r="C37" s="338" t="s">
        <v>160</v>
      </c>
      <c r="D37" s="152"/>
      <c r="E37" s="268"/>
      <c r="F37" s="269"/>
      <c r="G37" s="268"/>
      <c r="H37" s="38"/>
      <c r="I37" s="268"/>
      <c r="J37" s="38"/>
      <c r="K37" s="268"/>
      <c r="L37" s="38"/>
      <c r="M37" s="268"/>
      <c r="N37" s="38"/>
      <c r="O37" s="268"/>
      <c r="P37" s="38"/>
      <c r="Q37" s="268"/>
      <c r="R37" s="38"/>
      <c r="S37" s="268"/>
      <c r="T37" s="38"/>
      <c r="U37" s="268"/>
      <c r="V37" s="38"/>
      <c r="W37" s="268"/>
      <c r="X37" s="56"/>
    </row>
    <row r="38" spans="2:24" outlineLevel="1" x14ac:dyDescent="0.3">
      <c r="B38" s="57"/>
      <c r="C38" s="338" t="s">
        <v>161</v>
      </c>
      <c r="D38" s="152" t="s">
        <v>147</v>
      </c>
      <c r="E38" s="268"/>
      <c r="F38" s="269"/>
      <c r="G38" s="268"/>
      <c r="H38" s="38"/>
      <c r="I38" s="268"/>
      <c r="J38" s="38"/>
      <c r="K38" s="268"/>
      <c r="L38" s="38"/>
      <c r="M38" s="268"/>
      <c r="N38" s="38"/>
      <c r="O38" s="268"/>
      <c r="P38" s="38"/>
      <c r="Q38" s="268"/>
      <c r="R38" s="38"/>
      <c r="S38" s="268"/>
      <c r="T38" s="38"/>
      <c r="U38" s="268"/>
      <c r="V38" s="38"/>
      <c r="W38" s="268"/>
      <c r="X38" s="56"/>
    </row>
    <row r="39" spans="2:24" outlineLevel="1" x14ac:dyDescent="0.3">
      <c r="B39" s="57"/>
      <c r="C39" s="338" t="s">
        <v>118</v>
      </c>
      <c r="D39" s="152" t="s">
        <v>150</v>
      </c>
      <c r="E39" s="268"/>
      <c r="F39" s="269"/>
      <c r="G39" s="268"/>
      <c r="H39" s="38"/>
      <c r="I39" s="268"/>
      <c r="J39" s="38"/>
      <c r="K39" s="268"/>
      <c r="L39" s="38"/>
      <c r="M39" s="268"/>
      <c r="N39" s="38"/>
      <c r="O39" s="268"/>
      <c r="P39" s="38"/>
      <c r="Q39" s="268"/>
      <c r="R39" s="38"/>
      <c r="S39" s="268"/>
      <c r="T39" s="38"/>
      <c r="U39" s="268"/>
      <c r="V39" s="38"/>
      <c r="W39" s="268"/>
      <c r="X39" s="56"/>
    </row>
    <row r="40" spans="2:24" outlineLevel="1" x14ac:dyDescent="0.3">
      <c r="B40" s="57"/>
      <c r="C40" s="338" t="s">
        <v>119</v>
      </c>
      <c r="D40" s="152" t="str">
        <f>LCC_Input_Risultati!$E$11&amp;"/luminaire"</f>
        <v>/luminaire</v>
      </c>
      <c r="E40" s="268"/>
      <c r="F40" s="269"/>
      <c r="G40" s="268"/>
      <c r="H40" s="38"/>
      <c r="I40" s="268"/>
      <c r="J40" s="38"/>
      <c r="K40" s="268"/>
      <c r="L40" s="38"/>
      <c r="M40" s="268"/>
      <c r="N40" s="38"/>
      <c r="O40" s="268"/>
      <c r="P40" s="38"/>
      <c r="Q40" s="268"/>
      <c r="R40" s="38"/>
      <c r="S40" s="268"/>
      <c r="T40" s="38"/>
      <c r="U40" s="268"/>
      <c r="V40" s="38"/>
      <c r="W40" s="268"/>
      <c r="X40" s="56"/>
    </row>
    <row r="41" spans="2:24" outlineLevel="1" x14ac:dyDescent="0.3">
      <c r="B41" s="57"/>
      <c r="C41" s="338" t="s">
        <v>120</v>
      </c>
      <c r="D41" s="152" t="str">
        <f>LCC_Input_Risultati!$E$11&amp;"/luminaire"</f>
        <v>/luminaire</v>
      </c>
      <c r="E41" s="272"/>
      <c r="F41" s="269"/>
      <c r="G41" s="272"/>
      <c r="H41" s="38"/>
      <c r="I41" s="272"/>
      <c r="J41" s="38"/>
      <c r="K41" s="272"/>
      <c r="L41" s="38"/>
      <c r="M41" s="272"/>
      <c r="N41" s="38"/>
      <c r="O41" s="272"/>
      <c r="P41" s="38"/>
      <c r="Q41" s="272"/>
      <c r="R41" s="38"/>
      <c r="S41" s="272"/>
      <c r="T41" s="38"/>
      <c r="U41" s="272"/>
      <c r="V41" s="38"/>
      <c r="W41" s="272"/>
      <c r="X41" s="56"/>
    </row>
    <row r="42" spans="2:24" outlineLevel="1" x14ac:dyDescent="0.3">
      <c r="B42" s="57"/>
      <c r="C42" s="338" t="s">
        <v>121</v>
      </c>
      <c r="D42" s="152" t="s">
        <v>150</v>
      </c>
      <c r="E42" s="268"/>
      <c r="F42" s="269"/>
      <c r="G42" s="268"/>
      <c r="H42" s="38"/>
      <c r="I42" s="268"/>
      <c r="J42" s="38"/>
      <c r="K42" s="268"/>
      <c r="L42" s="38"/>
      <c r="M42" s="268"/>
      <c r="N42" s="38"/>
      <c r="O42" s="268"/>
      <c r="P42" s="38"/>
      <c r="Q42" s="268"/>
      <c r="R42" s="38"/>
      <c r="S42" s="268"/>
      <c r="T42" s="38"/>
      <c r="U42" s="268"/>
      <c r="V42" s="38"/>
      <c r="W42" s="268"/>
      <c r="X42" s="56"/>
    </row>
    <row r="43" spans="2:24" outlineLevel="1" x14ac:dyDescent="0.3">
      <c r="B43" s="57"/>
      <c r="C43" s="338" t="s">
        <v>162</v>
      </c>
      <c r="D43" s="152" t="str">
        <f>LCC_Input_Risultati!$E$11&amp;"/luminaire"</f>
        <v>/luminaire</v>
      </c>
      <c r="E43" s="268"/>
      <c r="F43" s="269"/>
      <c r="G43" s="268"/>
      <c r="H43" s="38"/>
      <c r="I43" s="268"/>
      <c r="J43" s="38"/>
      <c r="K43" s="268"/>
      <c r="L43" s="38"/>
      <c r="M43" s="268"/>
      <c r="N43" s="38"/>
      <c r="O43" s="268"/>
      <c r="P43" s="38"/>
      <c r="Q43" s="268"/>
      <c r="R43" s="38"/>
      <c r="S43" s="268"/>
      <c r="T43" s="38"/>
      <c r="U43" s="268"/>
      <c r="V43" s="38"/>
      <c r="W43" s="268"/>
      <c r="X43" s="56"/>
    </row>
    <row r="44" spans="2:24" outlineLevel="1" x14ac:dyDescent="0.3">
      <c r="B44" s="57"/>
      <c r="C44" s="338" t="s">
        <v>123</v>
      </c>
      <c r="D44" s="152" t="str">
        <f>LCC_Input_Risultati!$E$11&amp;"/luminaire"</f>
        <v>/luminaire</v>
      </c>
      <c r="E44" s="272"/>
      <c r="F44" s="269"/>
      <c r="G44" s="272"/>
      <c r="H44" s="38"/>
      <c r="I44" s="272"/>
      <c r="J44" s="38"/>
      <c r="K44" s="272"/>
      <c r="L44" s="38"/>
      <c r="M44" s="272"/>
      <c r="N44" s="38"/>
      <c r="O44" s="272"/>
      <c r="P44" s="38"/>
      <c r="Q44" s="272"/>
      <c r="R44" s="38"/>
      <c r="S44" s="272"/>
      <c r="T44" s="38"/>
      <c r="U44" s="272"/>
      <c r="V44" s="38"/>
      <c r="W44" s="272"/>
      <c r="X44" s="56"/>
    </row>
    <row r="45" spans="2:24" x14ac:dyDescent="0.3">
      <c r="B45" s="57"/>
      <c r="C45" s="105"/>
      <c r="D45" s="30"/>
      <c r="E45" s="326"/>
      <c r="F45" s="326"/>
      <c r="G45" s="326"/>
      <c r="H45" s="38"/>
      <c r="I45" s="326"/>
      <c r="J45" s="38"/>
      <c r="K45" s="326"/>
      <c r="L45" s="38"/>
      <c r="M45" s="326"/>
      <c r="N45" s="38"/>
      <c r="O45" s="326"/>
      <c r="P45" s="38"/>
      <c r="Q45" s="326"/>
      <c r="R45" s="38"/>
      <c r="S45" s="326"/>
      <c r="T45" s="38"/>
      <c r="U45" s="326"/>
      <c r="V45" s="38"/>
      <c r="W45" s="326"/>
      <c r="X45" s="56"/>
    </row>
    <row r="46" spans="2:24" x14ac:dyDescent="0.3">
      <c r="B46" s="57"/>
      <c r="C46" s="338" t="s">
        <v>102</v>
      </c>
      <c r="D46" s="30" t="s">
        <v>146</v>
      </c>
      <c r="E46" s="268"/>
      <c r="F46" s="269"/>
      <c r="G46" s="268"/>
      <c r="H46" s="38"/>
      <c r="I46" s="268"/>
      <c r="J46" s="38"/>
      <c r="K46" s="268"/>
      <c r="L46" s="38"/>
      <c r="M46" s="268"/>
      <c r="N46" s="38"/>
      <c r="O46" s="268"/>
      <c r="P46" s="38"/>
      <c r="Q46" s="268"/>
      <c r="R46" s="38"/>
      <c r="S46" s="268"/>
      <c r="T46" s="38"/>
      <c r="U46" s="268"/>
      <c r="V46" s="38"/>
      <c r="W46" s="268"/>
      <c r="X46" s="56"/>
    </row>
    <row r="47" spans="2:24" outlineLevel="1" x14ac:dyDescent="0.3">
      <c r="B47" s="57"/>
      <c r="C47" s="338" t="s">
        <v>99</v>
      </c>
      <c r="D47" s="30" t="str">
        <f>LCC_Input_Risultati!$E$11&amp;"/luminaire"</f>
        <v>/luminaire</v>
      </c>
      <c r="E47" s="268"/>
      <c r="F47" s="269"/>
      <c r="G47" s="268"/>
      <c r="H47" s="38"/>
      <c r="I47" s="268"/>
      <c r="J47" s="38"/>
      <c r="K47" s="268"/>
      <c r="L47" s="38"/>
      <c r="M47" s="268"/>
      <c r="N47" s="38"/>
      <c r="O47" s="268"/>
      <c r="P47" s="38"/>
      <c r="Q47" s="268"/>
      <c r="R47" s="38"/>
      <c r="S47" s="268"/>
      <c r="T47" s="38"/>
      <c r="U47" s="268"/>
      <c r="V47" s="38"/>
      <c r="W47" s="268"/>
      <c r="X47" s="56"/>
    </row>
    <row r="48" spans="2:24" outlineLevel="1" x14ac:dyDescent="0.3">
      <c r="B48" s="57"/>
      <c r="C48" s="338" t="s">
        <v>100</v>
      </c>
      <c r="D48" s="30" t="str">
        <f>LCC_Input_Risultati!$E$11&amp;"/luminaire"</f>
        <v>/luminaire</v>
      </c>
      <c r="E48" s="268"/>
      <c r="F48" s="269"/>
      <c r="G48" s="268"/>
      <c r="H48" s="38"/>
      <c r="I48" s="268"/>
      <c r="J48" s="38"/>
      <c r="K48" s="268"/>
      <c r="L48" s="38"/>
      <c r="M48" s="268"/>
      <c r="N48" s="38"/>
      <c r="O48" s="268"/>
      <c r="P48" s="38"/>
      <c r="Q48" s="268"/>
      <c r="R48" s="38"/>
      <c r="S48" s="268"/>
      <c r="T48" s="38"/>
      <c r="U48" s="268"/>
      <c r="V48" s="38"/>
      <c r="W48" s="268"/>
      <c r="X48" s="56"/>
    </row>
    <row r="49" spans="2:24" outlineLevel="1" x14ac:dyDescent="0.3">
      <c r="B49" s="57"/>
      <c r="C49" s="338" t="s">
        <v>159</v>
      </c>
      <c r="D49" s="152" t="s">
        <v>4</v>
      </c>
      <c r="E49" s="268"/>
      <c r="F49" s="269"/>
      <c r="G49" s="268"/>
      <c r="H49" s="38"/>
      <c r="I49" s="268"/>
      <c r="J49" s="38"/>
      <c r="K49" s="268"/>
      <c r="L49" s="38"/>
      <c r="M49" s="268"/>
      <c r="N49" s="38"/>
      <c r="O49" s="268"/>
      <c r="P49" s="38"/>
      <c r="Q49" s="268"/>
      <c r="R49" s="38"/>
      <c r="S49" s="268"/>
      <c r="T49" s="38"/>
      <c r="U49" s="268"/>
      <c r="V49" s="38"/>
      <c r="W49" s="268"/>
      <c r="X49" s="56"/>
    </row>
    <row r="50" spans="2:24" outlineLevel="1" x14ac:dyDescent="0.3">
      <c r="B50" s="57"/>
      <c r="C50" s="338" t="s">
        <v>160</v>
      </c>
      <c r="D50" s="152"/>
      <c r="E50" s="268"/>
      <c r="F50" s="269"/>
      <c r="G50" s="268"/>
      <c r="H50" s="38"/>
      <c r="I50" s="268"/>
      <c r="J50" s="38"/>
      <c r="K50" s="268"/>
      <c r="L50" s="38"/>
      <c r="M50" s="268"/>
      <c r="N50" s="38"/>
      <c r="O50" s="268"/>
      <c r="P50" s="38"/>
      <c r="Q50" s="268"/>
      <c r="R50" s="38"/>
      <c r="S50" s="268"/>
      <c r="T50" s="38"/>
      <c r="U50" s="268"/>
      <c r="V50" s="38"/>
      <c r="W50" s="268"/>
      <c r="X50" s="56"/>
    </row>
    <row r="51" spans="2:24" outlineLevel="1" x14ac:dyDescent="0.3">
      <c r="B51" s="57"/>
      <c r="C51" s="338" t="s">
        <v>161</v>
      </c>
      <c r="D51" s="152" t="s">
        <v>147</v>
      </c>
      <c r="E51" s="268"/>
      <c r="F51" s="269"/>
      <c r="G51" s="268"/>
      <c r="H51" s="38"/>
      <c r="I51" s="268"/>
      <c r="J51" s="38"/>
      <c r="K51" s="268"/>
      <c r="L51" s="38"/>
      <c r="M51" s="268"/>
      <c r="N51" s="38"/>
      <c r="O51" s="268"/>
      <c r="P51" s="38"/>
      <c r="Q51" s="268"/>
      <c r="R51" s="38"/>
      <c r="S51" s="268"/>
      <c r="T51" s="38"/>
      <c r="U51" s="268"/>
      <c r="V51" s="38"/>
      <c r="W51" s="268"/>
      <c r="X51" s="56"/>
    </row>
    <row r="52" spans="2:24" outlineLevel="1" x14ac:dyDescent="0.3">
      <c r="B52" s="57"/>
      <c r="C52" s="338" t="s">
        <v>118</v>
      </c>
      <c r="D52" s="152" t="s">
        <v>150</v>
      </c>
      <c r="E52" s="268"/>
      <c r="F52" s="269"/>
      <c r="G52" s="268"/>
      <c r="H52" s="38"/>
      <c r="I52" s="268"/>
      <c r="J52" s="38"/>
      <c r="K52" s="268"/>
      <c r="L52" s="38"/>
      <c r="M52" s="268"/>
      <c r="N52" s="38"/>
      <c r="O52" s="268"/>
      <c r="P52" s="38"/>
      <c r="Q52" s="268"/>
      <c r="R52" s="38"/>
      <c r="S52" s="268"/>
      <c r="T52" s="38"/>
      <c r="U52" s="268"/>
      <c r="V52" s="38"/>
      <c r="W52" s="268"/>
      <c r="X52" s="56"/>
    </row>
    <row r="53" spans="2:24" outlineLevel="1" x14ac:dyDescent="0.3">
      <c r="B53" s="57"/>
      <c r="C53" s="338" t="s">
        <v>119</v>
      </c>
      <c r="D53" s="152" t="str">
        <f>LCC_Input_Risultati!$E$11&amp;"/luminaire"</f>
        <v>/luminaire</v>
      </c>
      <c r="E53" s="268"/>
      <c r="F53" s="269"/>
      <c r="G53" s="268"/>
      <c r="H53" s="38"/>
      <c r="I53" s="268"/>
      <c r="J53" s="38"/>
      <c r="K53" s="268"/>
      <c r="L53" s="38"/>
      <c r="M53" s="268"/>
      <c r="N53" s="38"/>
      <c r="O53" s="268"/>
      <c r="P53" s="38"/>
      <c r="Q53" s="268"/>
      <c r="R53" s="38"/>
      <c r="S53" s="268"/>
      <c r="T53" s="38"/>
      <c r="U53" s="268"/>
      <c r="V53" s="38"/>
      <c r="W53" s="268"/>
      <c r="X53" s="56"/>
    </row>
    <row r="54" spans="2:24" outlineLevel="1" x14ac:dyDescent="0.3">
      <c r="B54" s="57"/>
      <c r="C54" s="338" t="s">
        <v>120</v>
      </c>
      <c r="D54" s="152" t="str">
        <f>LCC_Input_Risultati!$E$11&amp;"/luminaire"</f>
        <v>/luminaire</v>
      </c>
      <c r="E54" s="272"/>
      <c r="F54" s="269"/>
      <c r="G54" s="272"/>
      <c r="H54" s="38"/>
      <c r="I54" s="272"/>
      <c r="J54" s="38"/>
      <c r="K54" s="272"/>
      <c r="L54" s="38"/>
      <c r="M54" s="272"/>
      <c r="N54" s="38"/>
      <c r="O54" s="272"/>
      <c r="P54" s="38"/>
      <c r="Q54" s="272"/>
      <c r="R54" s="38"/>
      <c r="S54" s="272"/>
      <c r="T54" s="38"/>
      <c r="U54" s="272"/>
      <c r="V54" s="38"/>
      <c r="W54" s="272"/>
      <c r="X54" s="56"/>
    </row>
    <row r="55" spans="2:24" outlineLevel="1" x14ac:dyDescent="0.3">
      <c r="B55" s="57"/>
      <c r="C55" s="338" t="s">
        <v>121</v>
      </c>
      <c r="D55" s="152" t="s">
        <v>150</v>
      </c>
      <c r="E55" s="268"/>
      <c r="F55" s="269"/>
      <c r="G55" s="268"/>
      <c r="H55" s="38"/>
      <c r="I55" s="268"/>
      <c r="J55" s="38"/>
      <c r="K55" s="268"/>
      <c r="L55" s="38"/>
      <c r="M55" s="268"/>
      <c r="N55" s="38"/>
      <c r="O55" s="268"/>
      <c r="P55" s="38"/>
      <c r="Q55" s="268"/>
      <c r="R55" s="38"/>
      <c r="S55" s="268"/>
      <c r="T55" s="38"/>
      <c r="U55" s="268"/>
      <c r="V55" s="38"/>
      <c r="W55" s="268"/>
      <c r="X55" s="56"/>
    </row>
    <row r="56" spans="2:24" outlineLevel="1" x14ac:dyDescent="0.3">
      <c r="B56" s="57"/>
      <c r="C56" s="338" t="s">
        <v>162</v>
      </c>
      <c r="D56" s="152" t="str">
        <f>LCC_Input_Risultati!$E$11&amp;"/luminaire"</f>
        <v>/luminaire</v>
      </c>
      <c r="E56" s="268"/>
      <c r="F56" s="269"/>
      <c r="G56" s="268"/>
      <c r="H56" s="38"/>
      <c r="I56" s="268"/>
      <c r="J56" s="38"/>
      <c r="K56" s="268"/>
      <c r="L56" s="38"/>
      <c r="M56" s="268"/>
      <c r="N56" s="38"/>
      <c r="O56" s="268"/>
      <c r="P56" s="38"/>
      <c r="Q56" s="268"/>
      <c r="R56" s="38"/>
      <c r="S56" s="268"/>
      <c r="T56" s="38"/>
      <c r="U56" s="268"/>
      <c r="V56" s="38"/>
      <c r="W56" s="268"/>
      <c r="X56" s="56"/>
    </row>
    <row r="57" spans="2:24" outlineLevel="1" x14ac:dyDescent="0.3">
      <c r="B57" s="57"/>
      <c r="C57" s="338" t="s">
        <v>123</v>
      </c>
      <c r="D57" s="152" t="str">
        <f>LCC_Input_Risultati!$E$11&amp;"/luminaire"</f>
        <v>/luminaire</v>
      </c>
      <c r="E57" s="272"/>
      <c r="F57" s="269"/>
      <c r="G57" s="272"/>
      <c r="H57" s="38"/>
      <c r="I57" s="272"/>
      <c r="J57" s="38"/>
      <c r="K57" s="272"/>
      <c r="L57" s="38"/>
      <c r="M57" s="272"/>
      <c r="N57" s="38"/>
      <c r="O57" s="272"/>
      <c r="P57" s="38"/>
      <c r="Q57" s="272"/>
      <c r="R57" s="38"/>
      <c r="S57" s="272"/>
      <c r="T57" s="38"/>
      <c r="U57" s="272"/>
      <c r="V57" s="38"/>
      <c r="W57" s="272"/>
      <c r="X57" s="56"/>
    </row>
    <row r="58" spans="2:24" x14ac:dyDescent="0.3">
      <c r="B58" s="57"/>
      <c r="C58" s="105"/>
      <c r="D58" s="30"/>
      <c r="E58" s="326"/>
      <c r="F58" s="326"/>
      <c r="G58" s="326"/>
      <c r="H58" s="327"/>
      <c r="I58" s="326"/>
      <c r="J58" s="327"/>
      <c r="K58" s="326"/>
      <c r="L58" s="327"/>
      <c r="M58" s="326"/>
      <c r="N58" s="327"/>
      <c r="O58" s="326"/>
      <c r="P58" s="327"/>
      <c r="Q58" s="326"/>
      <c r="R58" s="327"/>
      <c r="S58" s="326"/>
      <c r="T58" s="327"/>
      <c r="U58" s="326"/>
      <c r="V58" s="327"/>
      <c r="W58" s="326"/>
      <c r="X58" s="56"/>
    </row>
    <row r="59" spans="2:24" x14ac:dyDescent="0.3">
      <c r="B59" s="57"/>
      <c r="C59" s="338" t="s">
        <v>103</v>
      </c>
      <c r="D59" s="30" t="s">
        <v>146</v>
      </c>
      <c r="E59" s="268"/>
      <c r="F59" s="269"/>
      <c r="G59" s="268"/>
      <c r="H59" s="38"/>
      <c r="I59" s="268"/>
      <c r="J59" s="38"/>
      <c r="K59" s="268"/>
      <c r="L59" s="38"/>
      <c r="M59" s="268"/>
      <c r="N59" s="38"/>
      <c r="O59" s="268"/>
      <c r="P59" s="38"/>
      <c r="Q59" s="268"/>
      <c r="R59" s="38"/>
      <c r="S59" s="268"/>
      <c r="T59" s="38"/>
      <c r="U59" s="268"/>
      <c r="V59" s="38"/>
      <c r="W59" s="268"/>
      <c r="X59" s="56"/>
    </row>
    <row r="60" spans="2:24" outlineLevel="1" x14ac:dyDescent="0.3">
      <c r="B60" s="57"/>
      <c r="C60" s="338" t="s">
        <v>99</v>
      </c>
      <c r="D60" s="30" t="str">
        <f>LCC_Input_Risultati!$E$11&amp;"/luminaire"</f>
        <v>/luminaire</v>
      </c>
      <c r="E60" s="268"/>
      <c r="F60" s="269"/>
      <c r="G60" s="268"/>
      <c r="H60" s="38"/>
      <c r="I60" s="268"/>
      <c r="J60" s="38"/>
      <c r="K60" s="268"/>
      <c r="L60" s="38"/>
      <c r="M60" s="268"/>
      <c r="N60" s="38"/>
      <c r="O60" s="268"/>
      <c r="P60" s="38"/>
      <c r="Q60" s="268"/>
      <c r="R60" s="38"/>
      <c r="S60" s="268"/>
      <c r="T60" s="38"/>
      <c r="U60" s="268"/>
      <c r="V60" s="38"/>
      <c r="W60" s="268"/>
      <c r="X60" s="56"/>
    </row>
    <row r="61" spans="2:24" outlineLevel="1" x14ac:dyDescent="0.3">
      <c r="B61" s="57"/>
      <c r="C61" s="338" t="s">
        <v>100</v>
      </c>
      <c r="D61" s="30" t="str">
        <f>LCC_Input_Risultati!$E$11&amp;"/luminaire"</f>
        <v>/luminaire</v>
      </c>
      <c r="E61" s="268"/>
      <c r="F61" s="269"/>
      <c r="G61" s="268"/>
      <c r="H61" s="38"/>
      <c r="I61" s="268"/>
      <c r="J61" s="38"/>
      <c r="K61" s="268"/>
      <c r="L61" s="38"/>
      <c r="M61" s="268"/>
      <c r="N61" s="38"/>
      <c r="O61" s="268"/>
      <c r="P61" s="38"/>
      <c r="Q61" s="268"/>
      <c r="R61" s="38"/>
      <c r="S61" s="268"/>
      <c r="T61" s="38"/>
      <c r="U61" s="268"/>
      <c r="V61" s="38"/>
      <c r="W61" s="268"/>
      <c r="X61" s="56"/>
    </row>
    <row r="62" spans="2:24" outlineLevel="1" x14ac:dyDescent="0.3">
      <c r="B62" s="57"/>
      <c r="C62" s="338" t="s">
        <v>159</v>
      </c>
      <c r="D62" s="152" t="s">
        <v>4</v>
      </c>
      <c r="E62" s="268"/>
      <c r="F62" s="269"/>
      <c r="G62" s="268"/>
      <c r="H62" s="38"/>
      <c r="I62" s="268"/>
      <c r="J62" s="38"/>
      <c r="K62" s="268"/>
      <c r="L62" s="38"/>
      <c r="M62" s="268"/>
      <c r="N62" s="38"/>
      <c r="O62" s="268"/>
      <c r="P62" s="38"/>
      <c r="Q62" s="268"/>
      <c r="R62" s="38"/>
      <c r="S62" s="268"/>
      <c r="T62" s="38"/>
      <c r="U62" s="268"/>
      <c r="V62" s="38"/>
      <c r="W62" s="268"/>
      <c r="X62" s="56"/>
    </row>
    <row r="63" spans="2:24" outlineLevel="1" x14ac:dyDescent="0.3">
      <c r="B63" s="57"/>
      <c r="C63" s="338" t="s">
        <v>160</v>
      </c>
      <c r="D63" s="152"/>
      <c r="E63" s="268"/>
      <c r="F63" s="269"/>
      <c r="G63" s="268"/>
      <c r="H63" s="38"/>
      <c r="I63" s="268"/>
      <c r="J63" s="38"/>
      <c r="K63" s="268"/>
      <c r="L63" s="38"/>
      <c r="M63" s="268"/>
      <c r="N63" s="38"/>
      <c r="O63" s="268"/>
      <c r="P63" s="38"/>
      <c r="Q63" s="268"/>
      <c r="R63" s="38"/>
      <c r="S63" s="268"/>
      <c r="T63" s="38"/>
      <c r="U63" s="268"/>
      <c r="V63" s="38"/>
      <c r="W63" s="268"/>
      <c r="X63" s="56"/>
    </row>
    <row r="64" spans="2:24" outlineLevel="1" x14ac:dyDescent="0.3">
      <c r="B64" s="57"/>
      <c r="C64" s="338" t="s">
        <v>161</v>
      </c>
      <c r="D64" s="152" t="s">
        <v>147</v>
      </c>
      <c r="E64" s="268"/>
      <c r="F64" s="269"/>
      <c r="G64" s="268"/>
      <c r="H64" s="38"/>
      <c r="I64" s="268"/>
      <c r="J64" s="38"/>
      <c r="K64" s="268"/>
      <c r="L64" s="38"/>
      <c r="M64" s="268"/>
      <c r="N64" s="38"/>
      <c r="O64" s="268"/>
      <c r="P64" s="38"/>
      <c r="Q64" s="268"/>
      <c r="R64" s="38"/>
      <c r="S64" s="268"/>
      <c r="T64" s="38"/>
      <c r="U64" s="268"/>
      <c r="V64" s="38"/>
      <c r="W64" s="268"/>
      <c r="X64" s="56"/>
    </row>
    <row r="65" spans="2:24" outlineLevel="1" x14ac:dyDescent="0.3">
      <c r="B65" s="57"/>
      <c r="C65" s="338" t="s">
        <v>118</v>
      </c>
      <c r="D65" s="152" t="s">
        <v>150</v>
      </c>
      <c r="E65" s="268"/>
      <c r="F65" s="269"/>
      <c r="G65" s="268"/>
      <c r="H65" s="38"/>
      <c r="I65" s="268"/>
      <c r="J65" s="38"/>
      <c r="K65" s="268"/>
      <c r="L65" s="38"/>
      <c r="M65" s="268"/>
      <c r="N65" s="38"/>
      <c r="O65" s="268"/>
      <c r="P65" s="38"/>
      <c r="Q65" s="268"/>
      <c r="R65" s="38"/>
      <c r="S65" s="268"/>
      <c r="T65" s="38"/>
      <c r="U65" s="268"/>
      <c r="V65" s="38"/>
      <c r="W65" s="268"/>
      <c r="X65" s="56"/>
    </row>
    <row r="66" spans="2:24" outlineLevel="1" x14ac:dyDescent="0.3">
      <c r="B66" s="57"/>
      <c r="C66" s="338" t="s">
        <v>119</v>
      </c>
      <c r="D66" s="152" t="str">
        <f>LCC_Input_Risultati!$E$11&amp;"/luminaire"</f>
        <v>/luminaire</v>
      </c>
      <c r="E66" s="268"/>
      <c r="F66" s="269"/>
      <c r="G66" s="268"/>
      <c r="H66" s="38"/>
      <c r="I66" s="268"/>
      <c r="J66" s="38"/>
      <c r="K66" s="268"/>
      <c r="L66" s="38"/>
      <c r="M66" s="268"/>
      <c r="N66" s="38"/>
      <c r="O66" s="268"/>
      <c r="P66" s="38"/>
      <c r="Q66" s="268"/>
      <c r="R66" s="38"/>
      <c r="S66" s="268"/>
      <c r="T66" s="38"/>
      <c r="U66" s="268"/>
      <c r="V66" s="38"/>
      <c r="W66" s="268"/>
      <c r="X66" s="56"/>
    </row>
    <row r="67" spans="2:24" outlineLevel="1" x14ac:dyDescent="0.3">
      <c r="B67" s="57"/>
      <c r="C67" s="338" t="s">
        <v>120</v>
      </c>
      <c r="D67" s="152" t="str">
        <f>LCC_Input_Risultati!$E$11&amp;"/luminaire"</f>
        <v>/luminaire</v>
      </c>
      <c r="E67" s="272"/>
      <c r="F67" s="269"/>
      <c r="G67" s="272"/>
      <c r="H67" s="38"/>
      <c r="I67" s="272"/>
      <c r="J67" s="38"/>
      <c r="K67" s="272"/>
      <c r="L67" s="38"/>
      <c r="M67" s="272"/>
      <c r="N67" s="38"/>
      <c r="O67" s="272"/>
      <c r="P67" s="38"/>
      <c r="Q67" s="272"/>
      <c r="R67" s="38"/>
      <c r="S67" s="272"/>
      <c r="T67" s="38"/>
      <c r="U67" s="272"/>
      <c r="V67" s="38"/>
      <c r="W67" s="272"/>
      <c r="X67" s="56"/>
    </row>
    <row r="68" spans="2:24" outlineLevel="1" x14ac:dyDescent="0.3">
      <c r="B68" s="57"/>
      <c r="C68" s="338" t="s">
        <v>121</v>
      </c>
      <c r="D68" s="152" t="s">
        <v>150</v>
      </c>
      <c r="E68" s="268"/>
      <c r="F68" s="269"/>
      <c r="G68" s="268"/>
      <c r="H68" s="38"/>
      <c r="I68" s="268"/>
      <c r="J68" s="38"/>
      <c r="K68" s="268"/>
      <c r="L68" s="38"/>
      <c r="M68" s="268"/>
      <c r="N68" s="38"/>
      <c r="O68" s="268"/>
      <c r="P68" s="38"/>
      <c r="Q68" s="268"/>
      <c r="R68" s="38"/>
      <c r="S68" s="268"/>
      <c r="T68" s="38"/>
      <c r="U68" s="268"/>
      <c r="V68" s="38"/>
      <c r="W68" s="268"/>
      <c r="X68" s="56"/>
    </row>
    <row r="69" spans="2:24" outlineLevel="1" x14ac:dyDescent="0.3">
      <c r="B69" s="57"/>
      <c r="C69" s="338" t="s">
        <v>162</v>
      </c>
      <c r="D69" s="152" t="str">
        <f>LCC_Input_Risultati!$E$11&amp;"/luminaire"</f>
        <v>/luminaire</v>
      </c>
      <c r="E69" s="268"/>
      <c r="F69" s="269"/>
      <c r="G69" s="268"/>
      <c r="H69" s="38"/>
      <c r="I69" s="268"/>
      <c r="J69" s="38"/>
      <c r="K69" s="268"/>
      <c r="L69" s="38"/>
      <c r="M69" s="268"/>
      <c r="N69" s="38"/>
      <c r="O69" s="268"/>
      <c r="P69" s="38"/>
      <c r="Q69" s="268"/>
      <c r="R69" s="38"/>
      <c r="S69" s="268"/>
      <c r="T69" s="38"/>
      <c r="U69" s="268"/>
      <c r="V69" s="38"/>
      <c r="W69" s="268"/>
      <c r="X69" s="56"/>
    </row>
    <row r="70" spans="2:24" outlineLevel="1" x14ac:dyDescent="0.3">
      <c r="B70" s="57"/>
      <c r="C70" s="338" t="s">
        <v>123</v>
      </c>
      <c r="D70" s="152" t="str">
        <f>LCC_Input_Risultati!$E$11&amp;"/luminaire"</f>
        <v>/luminaire</v>
      </c>
      <c r="E70" s="272"/>
      <c r="F70" s="269"/>
      <c r="G70" s="272"/>
      <c r="H70" s="38"/>
      <c r="I70" s="272"/>
      <c r="J70" s="38"/>
      <c r="K70" s="272"/>
      <c r="L70" s="38"/>
      <c r="M70" s="272"/>
      <c r="N70" s="38"/>
      <c r="O70" s="272"/>
      <c r="P70" s="38"/>
      <c r="Q70" s="272"/>
      <c r="R70" s="38"/>
      <c r="S70" s="272"/>
      <c r="T70" s="38"/>
      <c r="U70" s="272"/>
      <c r="V70" s="38"/>
      <c r="W70" s="272"/>
      <c r="X70" s="56"/>
    </row>
    <row r="71" spans="2:24" x14ac:dyDescent="0.3">
      <c r="B71" s="57"/>
      <c r="C71" s="105"/>
      <c r="D71" s="30"/>
      <c r="E71" s="326"/>
      <c r="F71" s="326"/>
      <c r="G71" s="326"/>
      <c r="H71" s="38"/>
      <c r="I71" s="326"/>
      <c r="J71" s="38"/>
      <c r="K71" s="326"/>
      <c r="L71" s="38"/>
      <c r="M71" s="326"/>
      <c r="N71" s="38"/>
      <c r="O71" s="326"/>
      <c r="P71" s="38"/>
      <c r="Q71" s="326"/>
      <c r="R71" s="38"/>
      <c r="S71" s="326"/>
      <c r="T71" s="38"/>
      <c r="U71" s="326"/>
      <c r="V71" s="38"/>
      <c r="W71" s="326"/>
      <c r="X71" s="56"/>
    </row>
    <row r="72" spans="2:24" x14ac:dyDescent="0.3">
      <c r="B72" s="57"/>
      <c r="C72" s="338" t="s">
        <v>104</v>
      </c>
      <c r="D72" s="30" t="s">
        <v>146</v>
      </c>
      <c r="E72" s="268"/>
      <c r="F72" s="269"/>
      <c r="G72" s="268"/>
      <c r="H72" s="38"/>
      <c r="I72" s="268"/>
      <c r="J72" s="38"/>
      <c r="K72" s="268"/>
      <c r="L72" s="38"/>
      <c r="M72" s="268"/>
      <c r="N72" s="38"/>
      <c r="O72" s="268"/>
      <c r="P72" s="38"/>
      <c r="Q72" s="268"/>
      <c r="R72" s="38"/>
      <c r="S72" s="268"/>
      <c r="T72" s="38"/>
      <c r="U72" s="268"/>
      <c r="V72" s="38"/>
      <c r="W72" s="268"/>
      <c r="X72" s="56"/>
    </row>
    <row r="73" spans="2:24" outlineLevel="1" x14ac:dyDescent="0.3">
      <c r="B73" s="57"/>
      <c r="C73" s="338" t="s">
        <v>99</v>
      </c>
      <c r="D73" s="30" t="str">
        <f>LCC_Input_Risultati!$E$11&amp;"/luminaire"</f>
        <v>/luminaire</v>
      </c>
      <c r="E73" s="268"/>
      <c r="F73" s="269"/>
      <c r="G73" s="268"/>
      <c r="H73" s="38"/>
      <c r="I73" s="268"/>
      <c r="J73" s="38"/>
      <c r="K73" s="268"/>
      <c r="L73" s="38"/>
      <c r="M73" s="268"/>
      <c r="N73" s="38"/>
      <c r="O73" s="268"/>
      <c r="P73" s="38"/>
      <c r="Q73" s="268"/>
      <c r="R73" s="38"/>
      <c r="S73" s="268"/>
      <c r="T73" s="38"/>
      <c r="U73" s="268"/>
      <c r="V73" s="38"/>
      <c r="W73" s="268"/>
      <c r="X73" s="56"/>
    </row>
    <row r="74" spans="2:24" outlineLevel="1" x14ac:dyDescent="0.3">
      <c r="B74" s="57"/>
      <c r="C74" s="338" t="s">
        <v>100</v>
      </c>
      <c r="D74" s="30" t="str">
        <f>LCC_Input_Risultati!$E$11&amp;"/luminaire"</f>
        <v>/luminaire</v>
      </c>
      <c r="E74" s="268"/>
      <c r="F74" s="269"/>
      <c r="G74" s="268"/>
      <c r="H74" s="38"/>
      <c r="I74" s="268"/>
      <c r="J74" s="38"/>
      <c r="K74" s="268"/>
      <c r="L74" s="38"/>
      <c r="M74" s="268"/>
      <c r="N74" s="38"/>
      <c r="O74" s="268"/>
      <c r="P74" s="38"/>
      <c r="Q74" s="268"/>
      <c r="R74" s="38"/>
      <c r="S74" s="268"/>
      <c r="T74" s="38"/>
      <c r="U74" s="268"/>
      <c r="V74" s="38"/>
      <c r="W74" s="268"/>
      <c r="X74" s="56"/>
    </row>
    <row r="75" spans="2:24" outlineLevel="1" x14ac:dyDescent="0.3">
      <c r="B75" s="57"/>
      <c r="C75" s="338" t="s">
        <v>159</v>
      </c>
      <c r="D75" s="152" t="s">
        <v>4</v>
      </c>
      <c r="E75" s="268"/>
      <c r="F75" s="269"/>
      <c r="G75" s="268"/>
      <c r="H75" s="38"/>
      <c r="I75" s="268"/>
      <c r="J75" s="38"/>
      <c r="K75" s="268"/>
      <c r="L75" s="38"/>
      <c r="M75" s="268"/>
      <c r="N75" s="38"/>
      <c r="O75" s="268"/>
      <c r="P75" s="38"/>
      <c r="Q75" s="268"/>
      <c r="R75" s="38"/>
      <c r="S75" s="268"/>
      <c r="T75" s="38"/>
      <c r="U75" s="268"/>
      <c r="V75" s="38"/>
      <c r="W75" s="268"/>
      <c r="X75" s="56"/>
    </row>
    <row r="76" spans="2:24" outlineLevel="1" x14ac:dyDescent="0.3">
      <c r="B76" s="57"/>
      <c r="C76" s="338" t="s">
        <v>160</v>
      </c>
      <c r="D76" s="152"/>
      <c r="E76" s="268"/>
      <c r="F76" s="269"/>
      <c r="G76" s="268"/>
      <c r="H76" s="38"/>
      <c r="I76" s="268"/>
      <c r="J76" s="38"/>
      <c r="K76" s="268"/>
      <c r="L76" s="38"/>
      <c r="M76" s="268"/>
      <c r="N76" s="38"/>
      <c r="O76" s="268"/>
      <c r="P76" s="38"/>
      <c r="Q76" s="268"/>
      <c r="R76" s="38"/>
      <c r="S76" s="268"/>
      <c r="T76" s="38"/>
      <c r="U76" s="268"/>
      <c r="V76" s="38"/>
      <c r="W76" s="268"/>
      <c r="X76" s="56"/>
    </row>
    <row r="77" spans="2:24" outlineLevel="1" x14ac:dyDescent="0.3">
      <c r="B77" s="57"/>
      <c r="C77" s="338" t="s">
        <v>161</v>
      </c>
      <c r="D77" s="152" t="s">
        <v>147</v>
      </c>
      <c r="E77" s="268"/>
      <c r="F77" s="269"/>
      <c r="G77" s="268"/>
      <c r="H77" s="38"/>
      <c r="I77" s="268"/>
      <c r="J77" s="38"/>
      <c r="K77" s="268"/>
      <c r="L77" s="38"/>
      <c r="M77" s="268"/>
      <c r="N77" s="38"/>
      <c r="O77" s="268"/>
      <c r="P77" s="38"/>
      <c r="Q77" s="268"/>
      <c r="R77" s="38"/>
      <c r="S77" s="268"/>
      <c r="T77" s="38"/>
      <c r="U77" s="268"/>
      <c r="V77" s="38"/>
      <c r="W77" s="268"/>
      <c r="X77" s="56"/>
    </row>
    <row r="78" spans="2:24" outlineLevel="1" x14ac:dyDescent="0.3">
      <c r="B78" s="57"/>
      <c r="C78" s="338" t="s">
        <v>118</v>
      </c>
      <c r="D78" s="152" t="s">
        <v>150</v>
      </c>
      <c r="E78" s="268"/>
      <c r="F78" s="269"/>
      <c r="G78" s="268"/>
      <c r="H78" s="38"/>
      <c r="I78" s="268"/>
      <c r="J78" s="38"/>
      <c r="K78" s="268"/>
      <c r="L78" s="38"/>
      <c r="M78" s="268"/>
      <c r="N78" s="38"/>
      <c r="O78" s="268"/>
      <c r="P78" s="38"/>
      <c r="Q78" s="268"/>
      <c r="R78" s="38"/>
      <c r="S78" s="268"/>
      <c r="T78" s="38"/>
      <c r="U78" s="268"/>
      <c r="V78" s="38"/>
      <c r="W78" s="268"/>
      <c r="X78" s="56"/>
    </row>
    <row r="79" spans="2:24" outlineLevel="1" x14ac:dyDescent="0.3">
      <c r="B79" s="57"/>
      <c r="C79" s="338" t="s">
        <v>119</v>
      </c>
      <c r="D79" s="152" t="str">
        <f>LCC_Input_Risultati!$E$11&amp;"/luminaire"</f>
        <v>/luminaire</v>
      </c>
      <c r="E79" s="268"/>
      <c r="F79" s="269"/>
      <c r="G79" s="268"/>
      <c r="H79" s="38"/>
      <c r="I79" s="268"/>
      <c r="J79" s="38"/>
      <c r="K79" s="268"/>
      <c r="L79" s="38"/>
      <c r="M79" s="268"/>
      <c r="N79" s="38"/>
      <c r="O79" s="268"/>
      <c r="P79" s="38"/>
      <c r="Q79" s="268"/>
      <c r="R79" s="38"/>
      <c r="S79" s="268"/>
      <c r="T79" s="38"/>
      <c r="U79" s="268"/>
      <c r="V79" s="38"/>
      <c r="W79" s="268"/>
      <c r="X79" s="56"/>
    </row>
    <row r="80" spans="2:24" outlineLevel="1" x14ac:dyDescent="0.3">
      <c r="B80" s="57"/>
      <c r="C80" s="338" t="s">
        <v>120</v>
      </c>
      <c r="D80" s="152" t="str">
        <f>LCC_Input_Risultati!$E$11&amp;"/luminaire"</f>
        <v>/luminaire</v>
      </c>
      <c r="E80" s="272"/>
      <c r="F80" s="269"/>
      <c r="G80" s="272"/>
      <c r="H80" s="38"/>
      <c r="I80" s="272"/>
      <c r="J80" s="38"/>
      <c r="K80" s="272"/>
      <c r="L80" s="38"/>
      <c r="M80" s="272"/>
      <c r="N80" s="38"/>
      <c r="O80" s="272"/>
      <c r="P80" s="38"/>
      <c r="Q80" s="272"/>
      <c r="R80" s="38"/>
      <c r="S80" s="272"/>
      <c r="T80" s="38"/>
      <c r="U80" s="272"/>
      <c r="V80" s="38"/>
      <c r="W80" s="272"/>
      <c r="X80" s="56"/>
    </row>
    <row r="81" spans="1:1042" outlineLevel="1" x14ac:dyDescent="0.3">
      <c r="B81" s="57"/>
      <c r="C81" s="338" t="s">
        <v>121</v>
      </c>
      <c r="D81" s="152" t="s">
        <v>150</v>
      </c>
      <c r="E81" s="268"/>
      <c r="F81" s="269"/>
      <c r="G81" s="268"/>
      <c r="H81" s="38"/>
      <c r="I81" s="268"/>
      <c r="J81" s="38"/>
      <c r="K81" s="268"/>
      <c r="L81" s="38"/>
      <c r="M81" s="268"/>
      <c r="N81" s="38"/>
      <c r="O81" s="268"/>
      <c r="P81" s="38"/>
      <c r="Q81" s="268"/>
      <c r="R81" s="38"/>
      <c r="S81" s="268"/>
      <c r="T81" s="38"/>
      <c r="U81" s="268"/>
      <c r="V81" s="38"/>
      <c r="W81" s="268"/>
      <c r="X81" s="56"/>
    </row>
    <row r="82" spans="1:1042" outlineLevel="1" x14ac:dyDescent="0.3">
      <c r="B82" s="57"/>
      <c r="C82" s="338" t="s">
        <v>162</v>
      </c>
      <c r="D82" s="152" t="str">
        <f>LCC_Input_Risultati!$E$11&amp;"/luminaire"</f>
        <v>/luminaire</v>
      </c>
      <c r="E82" s="268"/>
      <c r="F82" s="269"/>
      <c r="G82" s="268"/>
      <c r="H82" s="38"/>
      <c r="I82" s="268"/>
      <c r="J82" s="38"/>
      <c r="K82" s="268"/>
      <c r="L82" s="38"/>
      <c r="M82" s="268"/>
      <c r="N82" s="38"/>
      <c r="O82" s="268"/>
      <c r="P82" s="38"/>
      <c r="Q82" s="268"/>
      <c r="R82" s="38"/>
      <c r="S82" s="268"/>
      <c r="T82" s="38"/>
      <c r="U82" s="268"/>
      <c r="V82" s="38"/>
      <c r="W82" s="268"/>
      <c r="X82" s="56"/>
    </row>
    <row r="83" spans="1:1042" outlineLevel="1" x14ac:dyDescent="0.3">
      <c r="B83" s="57"/>
      <c r="C83" s="338" t="s">
        <v>123</v>
      </c>
      <c r="D83" s="152" t="str">
        <f>LCC_Input_Risultati!$E$11&amp;"/luminaire"</f>
        <v>/luminaire</v>
      </c>
      <c r="E83" s="272"/>
      <c r="F83" s="269"/>
      <c r="G83" s="272"/>
      <c r="H83" s="38"/>
      <c r="I83" s="272"/>
      <c r="J83" s="38"/>
      <c r="K83" s="272"/>
      <c r="L83" s="38"/>
      <c r="M83" s="272"/>
      <c r="N83" s="38"/>
      <c r="O83" s="272"/>
      <c r="P83" s="38"/>
      <c r="Q83" s="272"/>
      <c r="R83" s="38"/>
      <c r="S83" s="272"/>
      <c r="T83" s="38"/>
      <c r="U83" s="272"/>
      <c r="V83" s="38"/>
      <c r="W83" s="272"/>
      <c r="X83" s="56"/>
    </row>
    <row r="84" spans="1:1042" x14ac:dyDescent="0.3">
      <c r="B84" s="57"/>
      <c r="C84" s="206"/>
      <c r="D84" s="30"/>
      <c r="E84" s="269"/>
      <c r="F84" s="269"/>
      <c r="G84" s="269"/>
      <c r="H84" s="38"/>
      <c r="I84" s="269"/>
      <c r="J84" s="38"/>
      <c r="K84" s="269"/>
      <c r="L84" s="38"/>
      <c r="M84" s="269"/>
      <c r="N84" s="38"/>
      <c r="O84" s="269"/>
      <c r="P84" s="38"/>
      <c r="Q84" s="269"/>
      <c r="R84" s="38"/>
      <c r="S84" s="269"/>
      <c r="T84" s="38"/>
      <c r="U84" s="269"/>
      <c r="V84" s="38"/>
      <c r="W84" s="269"/>
      <c r="X84" s="56"/>
    </row>
    <row r="85" spans="1:1042" s="19" customFormat="1" x14ac:dyDescent="0.3">
      <c r="A85" s="1"/>
      <c r="B85" s="57"/>
      <c r="C85" s="322" t="s">
        <v>163</v>
      </c>
      <c r="D85" s="30"/>
      <c r="E85" s="38"/>
      <c r="F85" s="38"/>
      <c r="G85" s="38"/>
      <c r="H85" s="38"/>
      <c r="I85" s="38"/>
      <c r="J85" s="38"/>
      <c r="K85" s="38"/>
      <c r="L85" s="38"/>
      <c r="M85" s="38"/>
      <c r="N85" s="38"/>
      <c r="O85" s="38"/>
      <c r="P85" s="38"/>
      <c r="Q85" s="38"/>
      <c r="R85" s="38"/>
      <c r="S85" s="38"/>
      <c r="T85" s="38"/>
      <c r="U85" s="38"/>
      <c r="V85" s="38"/>
      <c r="W85" s="38"/>
      <c r="X85" s="56"/>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c r="AMJ85" s="1"/>
      <c r="AMK85" s="1"/>
      <c r="AML85" s="1"/>
      <c r="AMM85" s="1"/>
      <c r="AMN85" s="1"/>
      <c r="AMO85" s="1"/>
      <c r="AMP85" s="1"/>
      <c r="AMQ85" s="1"/>
      <c r="AMR85" s="1"/>
      <c r="AMS85" s="1"/>
      <c r="AMT85" s="1"/>
      <c r="AMU85" s="1"/>
      <c r="AMV85" s="1"/>
      <c r="AMW85" s="1"/>
      <c r="AMX85" s="1"/>
      <c r="AMY85" s="1"/>
      <c r="AMZ85" s="1"/>
      <c r="ANA85" s="1"/>
      <c r="ANB85" s="1"/>
    </row>
    <row r="86" spans="1:1042" x14ac:dyDescent="0.3">
      <c r="B86" s="235" t="s">
        <v>24</v>
      </c>
      <c r="C86" s="321" t="s">
        <v>164</v>
      </c>
      <c r="D86" s="30" t="str">
        <f>LCC_Input_Risultati!$E$11&amp;"/stanza o zona"</f>
        <v>/stanza o zona</v>
      </c>
      <c r="E86" s="268"/>
      <c r="F86" s="269"/>
      <c r="G86" s="268"/>
      <c r="H86" s="38"/>
      <c r="I86" s="268"/>
      <c r="J86" s="38"/>
      <c r="K86" s="268"/>
      <c r="L86" s="38"/>
      <c r="M86" s="268"/>
      <c r="N86" s="38"/>
      <c r="O86" s="268"/>
      <c r="P86" s="38"/>
      <c r="Q86" s="268"/>
      <c r="R86" s="38"/>
      <c r="S86" s="268"/>
      <c r="T86" s="38"/>
      <c r="U86" s="268"/>
      <c r="V86" s="38"/>
      <c r="W86" s="268"/>
      <c r="X86" s="56"/>
    </row>
    <row r="87" spans="1:1042" x14ac:dyDescent="0.3">
      <c r="B87" s="235" t="s">
        <v>24</v>
      </c>
      <c r="C87" s="321" t="s">
        <v>106</v>
      </c>
      <c r="D87" s="30" t="str">
        <f>LCC_Input_Risultati!$E$11&amp;"/stanza o zona"</f>
        <v>/stanza o zona</v>
      </c>
      <c r="E87" s="268"/>
      <c r="F87" s="269"/>
      <c r="G87" s="268"/>
      <c r="H87" s="38"/>
      <c r="I87" s="268"/>
      <c r="J87" s="38"/>
      <c r="K87" s="268"/>
      <c r="L87" s="38"/>
      <c r="M87" s="268"/>
      <c r="N87" s="38"/>
      <c r="O87" s="268"/>
      <c r="P87" s="38"/>
      <c r="Q87" s="268"/>
      <c r="R87" s="38"/>
      <c r="S87" s="268"/>
      <c r="T87" s="38"/>
      <c r="U87" s="268"/>
      <c r="V87" s="38"/>
      <c r="W87" s="268"/>
      <c r="X87" s="56"/>
    </row>
    <row r="88" spans="1:1042" x14ac:dyDescent="0.3">
      <c r="B88" s="57"/>
      <c r="C88" s="105"/>
      <c r="D88" s="30"/>
      <c r="E88" s="326"/>
      <c r="F88" s="326"/>
      <c r="G88" s="326"/>
      <c r="H88" s="327"/>
      <c r="I88" s="326"/>
      <c r="J88" s="327"/>
      <c r="K88" s="326"/>
      <c r="L88" s="327"/>
      <c r="M88" s="326"/>
      <c r="N88" s="327"/>
      <c r="O88" s="326"/>
      <c r="P88" s="327"/>
      <c r="Q88" s="326"/>
      <c r="R88" s="327"/>
      <c r="S88" s="326"/>
      <c r="T88" s="327"/>
      <c r="U88" s="326"/>
      <c r="V88" s="327"/>
      <c r="W88" s="326"/>
      <c r="X88" s="56"/>
    </row>
    <row r="89" spans="1:1042" s="19" customFormat="1" x14ac:dyDescent="0.3">
      <c r="A89" s="1"/>
      <c r="B89" s="57"/>
      <c r="C89" s="201" t="s">
        <v>165</v>
      </c>
      <c r="D89" s="30"/>
      <c r="E89" s="38"/>
      <c r="F89" s="38"/>
      <c r="G89" s="38"/>
      <c r="H89" s="38"/>
      <c r="I89" s="38"/>
      <c r="J89" s="38"/>
      <c r="K89" s="38"/>
      <c r="L89" s="38"/>
      <c r="M89" s="38"/>
      <c r="N89" s="38"/>
      <c r="O89" s="38"/>
      <c r="P89" s="38"/>
      <c r="Q89" s="38"/>
      <c r="R89" s="38"/>
      <c r="S89" s="38"/>
      <c r="T89" s="38"/>
      <c r="U89" s="38"/>
      <c r="V89" s="38"/>
      <c r="W89" s="38"/>
      <c r="X89" s="56"/>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c r="AMJ89" s="1"/>
      <c r="AMK89" s="1"/>
      <c r="AML89" s="1"/>
      <c r="AMM89" s="1"/>
      <c r="AMN89" s="1"/>
      <c r="AMO89" s="1"/>
      <c r="AMP89" s="1"/>
      <c r="AMQ89" s="1"/>
      <c r="AMR89" s="1"/>
      <c r="AMS89" s="1"/>
      <c r="AMT89" s="1"/>
      <c r="AMU89" s="1"/>
      <c r="AMV89" s="1"/>
      <c r="AMW89" s="1"/>
      <c r="AMX89" s="1"/>
      <c r="AMY89" s="1"/>
      <c r="AMZ89" s="1"/>
      <c r="ANA89" s="1"/>
      <c r="ANB89" s="1"/>
    </row>
    <row r="90" spans="1:1042" x14ac:dyDescent="0.3">
      <c r="B90" s="235" t="s">
        <v>24</v>
      </c>
      <c r="C90" s="23" t="s">
        <v>107</v>
      </c>
      <c r="D90" s="30" t="str">
        <f>LCC_Input_Risultati!$E$11&amp;"/stanza o zone"</f>
        <v>/stanza o zone</v>
      </c>
      <c r="E90" s="268"/>
      <c r="F90" s="269"/>
      <c r="G90" s="268"/>
      <c r="H90" s="38"/>
      <c r="I90" s="268"/>
      <c r="J90" s="38"/>
      <c r="K90" s="268"/>
      <c r="L90" s="38"/>
      <c r="M90" s="268"/>
      <c r="N90" s="38"/>
      <c r="O90" s="268"/>
      <c r="P90" s="38"/>
      <c r="Q90" s="268"/>
      <c r="R90" s="38"/>
      <c r="S90" s="268"/>
      <c r="T90" s="38"/>
      <c r="U90" s="268"/>
      <c r="V90" s="38"/>
      <c r="W90" s="268"/>
      <c r="X90" s="56"/>
    </row>
    <row r="91" spans="1:1042" x14ac:dyDescent="0.3">
      <c r="B91" s="235" t="s">
        <v>24</v>
      </c>
      <c r="C91" s="105" t="s">
        <v>166</v>
      </c>
      <c r="D91" s="30" t="str">
        <f>LCC_Input_Risultati!$E$11&amp;"/anni.stanza o zone"</f>
        <v>/anni.stanza o zone</v>
      </c>
      <c r="E91" s="268"/>
      <c r="F91" s="269"/>
      <c r="G91" s="268"/>
      <c r="H91" s="38"/>
      <c r="I91" s="268"/>
      <c r="J91" s="38"/>
      <c r="K91" s="268"/>
      <c r="L91" s="38"/>
      <c r="M91" s="268"/>
      <c r="N91" s="38"/>
      <c r="O91" s="268"/>
      <c r="P91" s="38"/>
      <c r="Q91" s="268"/>
      <c r="R91" s="38"/>
      <c r="S91" s="268"/>
      <c r="T91" s="38"/>
      <c r="U91" s="268"/>
      <c r="V91" s="38"/>
      <c r="W91" s="268"/>
      <c r="X91" s="56"/>
    </row>
    <row r="92" spans="1:1042" x14ac:dyDescent="0.3">
      <c r="B92" s="61"/>
      <c r="C92" s="270"/>
      <c r="D92" s="270"/>
      <c r="E92" s="271"/>
      <c r="F92" s="270"/>
      <c r="G92" s="271"/>
      <c r="H92" s="270"/>
      <c r="I92" s="271"/>
      <c r="J92" s="270"/>
      <c r="K92" s="271"/>
      <c r="L92" s="270"/>
      <c r="M92" s="271"/>
      <c r="N92" s="270"/>
      <c r="O92" s="271"/>
      <c r="P92" s="270"/>
      <c r="Q92" s="271"/>
      <c r="R92" s="270"/>
      <c r="S92" s="271"/>
      <c r="T92" s="270"/>
      <c r="U92" s="271"/>
      <c r="V92" s="270"/>
      <c r="W92" s="271"/>
      <c r="X92" s="64"/>
    </row>
  </sheetData>
  <pageMargins left="0.75" right="0.75" top="1" bottom="1" header="0.51180555555555496" footer="0.51180555555555496"/>
  <pageSetup firstPageNumber="0"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63" id="{CC3601D3-E810-2244-9822-92CEE4D31CC7}">
            <xm:f>LCC_Input_Risultati!#REF!=Dati_di_Riferimento!#REF!</xm:f>
            <x14:dxf>
              <font>
                <color auto="1"/>
              </font>
              <fill>
                <patternFill>
                  <bgColor theme="1" tint="0.499984740745262"/>
                </patternFill>
              </fill>
            </x14:dxf>
          </x14:cfRule>
          <x14:cfRule type="expression" priority="964" id="{EB18CCD9-DCE2-B44B-876C-FD76F133D2E4}">
            <xm:f>LCC_Input_Risultati!E$19=Dati_di_Riferimento!$H$7</xm:f>
            <x14:dxf>
              <font>
                <color auto="1"/>
              </font>
              <fill>
                <patternFill>
                  <bgColor theme="1" tint="0.499984740745262"/>
                </patternFill>
              </fill>
            </x14:dxf>
          </x14:cfRule>
          <xm:sqref>E17 G17 I17 K17 M17 O17 Q17 S17 U17 W17</xm:sqref>
        </x14:conditionalFormatting>
        <x14:conditionalFormatting xmlns:xm="http://schemas.microsoft.com/office/excel/2006/main">
          <x14:cfRule type="expression" priority="971" id="{C96A01DF-53FC-3645-80EC-6C115E37B0A7}">
            <xm:f>E$6=Dati_di_Riferimento!#REF!</xm:f>
            <x14:dxf>
              <font>
                <color auto="1"/>
              </font>
              <fill>
                <patternFill>
                  <bgColor theme="1" tint="0.499984740745262"/>
                </patternFill>
              </fill>
            </x14:dxf>
          </x14:cfRule>
          <x14:cfRule type="expression" priority="972" id="{3D464630-88A6-A846-ABEA-AF4A0B29D39C}">
            <xm:f>#REF!=Dati_di_Riferimento!$H$7</xm:f>
            <x14:dxf>
              <font>
                <color auto="1"/>
              </font>
              <fill>
                <patternFill>
                  <bgColor theme="1" tint="0.499984740745262"/>
                </patternFill>
              </fill>
            </x14:dxf>
          </x14:cfRule>
          <xm:sqref>E18 G18</xm:sqref>
        </x14:conditionalFormatting>
        <x14:conditionalFormatting xmlns:xm="http://schemas.microsoft.com/office/excel/2006/main">
          <x14:cfRule type="expression" priority="69" id="{ADD406BD-BB87-C646-9D62-A9C9E54C4264}">
            <xm:f>LCC_Input_Risultati!E$24=Dati_di_Riferimento!$H$13</xm:f>
            <x14:dxf>
              <font>
                <color auto="1"/>
              </font>
              <fill>
                <patternFill>
                  <bgColor theme="0" tint="-0.499984740745262"/>
                </patternFill>
              </fill>
            </x14:dxf>
          </x14:cfRule>
          <xm:sqref>E28 G28 E31 G31 E57 G54 G57 E70 G67 G70 G80 G83 I41 I44 I54 I57 I67 I70 I80 I83 K41 K44 K54 K57 K67 K70 K80 K83 M41 M44 M54 M57 M67 M70 M80 M83 O41 O44 O54 O57 O67 O70 O80 O83 Q41 Q44 Q54 Q57 Q67 Q70 Q80 Q83 S41 S44 S54 S57 S67 S70 S80 S83 U41 U44 U54 U57 U67 U70 U80 U83 W41 W44 W54 W57 W67 W70 W80 W83 I28 K28 I31 K31 M28 O28 M31 O31 Q28 S28 Q31 S31 U28 W28 U31 W31 E41 G41 E44 G44 E54 E67 E83 E80</xm:sqref>
        </x14:conditionalFormatting>
        <x14:conditionalFormatting xmlns:xm="http://schemas.microsoft.com/office/excel/2006/main">
          <x14:cfRule type="expression" priority="48" id="{117F5CE9-8AAF-4E4B-8FE9-F38933B32177}">
            <xm:f>I$6=Dati_di_Riferimento!#REF!</xm:f>
            <x14:dxf>
              <font>
                <color auto="1"/>
              </font>
              <fill>
                <patternFill>
                  <bgColor theme="1" tint="0.499984740745262"/>
                </patternFill>
              </fill>
            </x14:dxf>
          </x14:cfRule>
          <x14:cfRule type="expression" priority="49" id="{57D40BC1-EA43-FC40-84AE-B6E013B83558}">
            <xm:f>#REF!=Dati_di_Riferimento!$H$7</xm:f>
            <x14:dxf>
              <font>
                <color auto="1"/>
              </font>
              <fill>
                <patternFill>
                  <bgColor theme="1" tint="0.499984740745262"/>
                </patternFill>
              </fill>
            </x14:dxf>
          </x14:cfRule>
          <xm:sqref>I18</xm:sqref>
        </x14:conditionalFormatting>
        <x14:conditionalFormatting xmlns:xm="http://schemas.microsoft.com/office/excel/2006/main">
          <x14:cfRule type="expression" priority="43" id="{02B09B68-B3FD-6145-9A46-4C284B620C78}">
            <xm:f>K$6=Dati_di_Riferimento!#REF!</xm:f>
            <x14:dxf>
              <font>
                <color auto="1"/>
              </font>
              <fill>
                <patternFill>
                  <bgColor theme="1" tint="0.499984740745262"/>
                </patternFill>
              </fill>
            </x14:dxf>
          </x14:cfRule>
          <x14:cfRule type="expression" priority="44" id="{756CE442-97A6-9F4D-95A7-81580180DB50}">
            <xm:f>#REF!=Dati_di_Riferimento!$H$7</xm:f>
            <x14:dxf>
              <font>
                <color auto="1"/>
              </font>
              <fill>
                <patternFill>
                  <bgColor theme="1" tint="0.499984740745262"/>
                </patternFill>
              </fill>
            </x14:dxf>
          </x14:cfRule>
          <xm:sqref>K18</xm:sqref>
        </x14:conditionalFormatting>
        <x14:conditionalFormatting xmlns:xm="http://schemas.microsoft.com/office/excel/2006/main">
          <x14:cfRule type="expression" priority="38" id="{075027AC-FB21-3A42-B55D-6DE3C850DA64}">
            <xm:f>M$6=Dati_di_Riferimento!#REF!</xm:f>
            <x14:dxf>
              <font>
                <color auto="1"/>
              </font>
              <fill>
                <patternFill>
                  <bgColor theme="1" tint="0.499984740745262"/>
                </patternFill>
              </fill>
            </x14:dxf>
          </x14:cfRule>
          <x14:cfRule type="expression" priority="39" id="{239717B1-6E3C-F449-BC58-A1AB74F0EBC0}">
            <xm:f>#REF!=Dati_di_Riferimento!$H$7</xm:f>
            <x14:dxf>
              <font>
                <color auto="1"/>
              </font>
              <fill>
                <patternFill>
                  <bgColor theme="1" tint="0.499984740745262"/>
                </patternFill>
              </fill>
            </x14:dxf>
          </x14:cfRule>
          <xm:sqref>M18</xm:sqref>
        </x14:conditionalFormatting>
        <x14:conditionalFormatting xmlns:xm="http://schemas.microsoft.com/office/excel/2006/main">
          <x14:cfRule type="expression" priority="33" id="{0A3DE858-2E25-284B-9212-10706EEEFE23}">
            <xm:f>O$6=Dati_di_Riferimento!#REF!</xm:f>
            <x14:dxf>
              <font>
                <color auto="1"/>
              </font>
              <fill>
                <patternFill>
                  <bgColor theme="1" tint="0.499984740745262"/>
                </patternFill>
              </fill>
            </x14:dxf>
          </x14:cfRule>
          <x14:cfRule type="expression" priority="34" id="{61B2EF59-125E-D546-8930-695211FAD616}">
            <xm:f>#REF!=Dati_di_Riferimento!$H$7</xm:f>
            <x14:dxf>
              <font>
                <color auto="1"/>
              </font>
              <fill>
                <patternFill>
                  <bgColor theme="1" tint="0.499984740745262"/>
                </patternFill>
              </fill>
            </x14:dxf>
          </x14:cfRule>
          <xm:sqref>O18</xm:sqref>
        </x14:conditionalFormatting>
        <x14:conditionalFormatting xmlns:xm="http://schemas.microsoft.com/office/excel/2006/main">
          <x14:cfRule type="expression" priority="28" id="{7390A01D-0FF6-CB45-880C-29D2263552C8}">
            <xm:f>Q$6=Dati_di_Riferimento!#REF!</xm:f>
            <x14:dxf>
              <font>
                <color auto="1"/>
              </font>
              <fill>
                <patternFill>
                  <bgColor theme="1" tint="0.499984740745262"/>
                </patternFill>
              </fill>
            </x14:dxf>
          </x14:cfRule>
          <x14:cfRule type="expression" priority="29" id="{D52C2F4D-5AE4-A04C-A1D8-D158744AF758}">
            <xm:f>#REF!=Dati_di_Riferimento!$H$7</xm:f>
            <x14:dxf>
              <font>
                <color auto="1"/>
              </font>
              <fill>
                <patternFill>
                  <bgColor theme="1" tint="0.499984740745262"/>
                </patternFill>
              </fill>
            </x14:dxf>
          </x14:cfRule>
          <xm:sqref>Q18</xm:sqref>
        </x14:conditionalFormatting>
        <x14:conditionalFormatting xmlns:xm="http://schemas.microsoft.com/office/excel/2006/main">
          <x14:cfRule type="expression" priority="23" id="{2613FD1D-FE22-7A47-9690-804AF2A30557}">
            <xm:f>S$6=Dati_di_Riferimento!#REF!</xm:f>
            <x14:dxf>
              <font>
                <color auto="1"/>
              </font>
              <fill>
                <patternFill>
                  <bgColor theme="1" tint="0.499984740745262"/>
                </patternFill>
              </fill>
            </x14:dxf>
          </x14:cfRule>
          <x14:cfRule type="expression" priority="24" id="{648891D4-BE85-EA45-AF84-3299B8FD70C6}">
            <xm:f>#REF!=Dati_di_Riferimento!$H$7</xm:f>
            <x14:dxf>
              <font>
                <color auto="1"/>
              </font>
              <fill>
                <patternFill>
                  <bgColor theme="1" tint="0.499984740745262"/>
                </patternFill>
              </fill>
            </x14:dxf>
          </x14:cfRule>
          <xm:sqref>S18</xm:sqref>
        </x14:conditionalFormatting>
        <x14:conditionalFormatting xmlns:xm="http://schemas.microsoft.com/office/excel/2006/main">
          <x14:cfRule type="expression" priority="18" id="{307AA3DA-E404-A84A-92D0-34C75B5D8513}">
            <xm:f>U$6=Dati_di_Riferimento!#REF!</xm:f>
            <x14:dxf>
              <font>
                <color auto="1"/>
              </font>
              <fill>
                <patternFill>
                  <bgColor theme="1" tint="0.499984740745262"/>
                </patternFill>
              </fill>
            </x14:dxf>
          </x14:cfRule>
          <x14:cfRule type="expression" priority="19" id="{7FA26DC8-E9F8-444C-BD27-51D7D694DD59}">
            <xm:f>#REF!=Dati_di_Riferimento!$H$7</xm:f>
            <x14:dxf>
              <font>
                <color auto="1"/>
              </font>
              <fill>
                <patternFill>
                  <bgColor theme="1" tint="0.499984740745262"/>
                </patternFill>
              </fill>
            </x14:dxf>
          </x14:cfRule>
          <xm:sqref>U18</xm:sqref>
        </x14:conditionalFormatting>
        <x14:conditionalFormatting xmlns:xm="http://schemas.microsoft.com/office/excel/2006/main">
          <x14:cfRule type="expression" priority="13" id="{54FAA04F-AE80-1E49-9BC6-8C395939412B}">
            <xm:f>W$6=Dati_di_Riferimento!#REF!</xm:f>
            <x14:dxf>
              <font>
                <color auto="1"/>
              </font>
              <fill>
                <patternFill>
                  <bgColor theme="1" tint="0.499984740745262"/>
                </patternFill>
              </fill>
            </x14:dxf>
          </x14:cfRule>
          <x14:cfRule type="expression" priority="14" id="{DFC09CA3-6875-644E-A098-42E67B5558C7}">
            <xm:f>#REF!=Dati_di_Riferimento!$H$7</xm:f>
            <x14:dxf>
              <font>
                <color auto="1"/>
              </font>
              <fill>
                <patternFill>
                  <bgColor theme="1" tint="0.499984740745262"/>
                </patternFill>
              </fill>
            </x14:dxf>
          </x14:cfRule>
          <xm:sqref>W18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MK74"/>
  <sheetViews>
    <sheetView topLeftCell="A60" zoomScaleNormal="100" workbookViewId="0">
      <selection activeCell="A71" sqref="A71"/>
    </sheetView>
  </sheetViews>
  <sheetFormatPr defaultColWidth="8.84375" defaultRowHeight="14" x14ac:dyDescent="0.3"/>
  <cols>
    <col min="1" max="1" width="3.84375" style="89" customWidth="1"/>
    <col min="2" max="2" width="36.15234375" style="90" customWidth="1"/>
    <col min="3" max="3" width="100.3828125" style="90" customWidth="1"/>
    <col min="4" max="4" width="100.61328125" style="89" customWidth="1"/>
    <col min="5" max="1025" width="5.61328125" style="89" customWidth="1"/>
  </cols>
  <sheetData>
    <row r="1" spans="2:4" s="5" customFormat="1" ht="45" customHeight="1" x14ac:dyDescent="0.3">
      <c r="B1" s="79" t="s">
        <v>169</v>
      </c>
      <c r="C1" s="91"/>
    </row>
    <row r="2" spans="2:4" ht="62.15" customHeight="1" x14ac:dyDescent="0.3">
      <c r="B2" s="179"/>
    </row>
    <row r="3" spans="2:4" s="92" customFormat="1" ht="27" customHeight="1" x14ac:dyDescent="0.3">
      <c r="B3" s="93" t="s">
        <v>170</v>
      </c>
      <c r="C3" s="93" t="s">
        <v>171</v>
      </c>
      <c r="D3" s="94" t="s">
        <v>7</v>
      </c>
    </row>
    <row r="4" spans="2:4" s="95" customFormat="1" ht="20.149999999999999" customHeight="1" x14ac:dyDescent="0.3">
      <c r="B4" s="96" t="s">
        <v>172</v>
      </c>
      <c r="C4" s="97"/>
      <c r="D4" s="98"/>
    </row>
    <row r="5" spans="2:4" s="95" customFormat="1" ht="20.149999999999999" customHeight="1" x14ac:dyDescent="0.3">
      <c r="B5" s="337" t="s">
        <v>63</v>
      </c>
      <c r="C5" s="100"/>
      <c r="D5" s="101"/>
    </row>
    <row r="6" spans="2:4" s="95" customFormat="1" ht="70" x14ac:dyDescent="0.3">
      <c r="B6" s="284" t="s">
        <v>64</v>
      </c>
      <c r="C6" s="149" t="s">
        <v>173</v>
      </c>
      <c r="D6" s="101"/>
    </row>
    <row r="7" spans="2:4" s="95" customFormat="1" ht="28" x14ac:dyDescent="0.3">
      <c r="B7" s="284" t="s">
        <v>65</v>
      </c>
      <c r="C7" s="149" t="s">
        <v>174</v>
      </c>
      <c r="D7" s="101"/>
    </row>
    <row r="8" spans="2:4" s="95" customFormat="1" ht="20.149999999999999" customHeight="1" x14ac:dyDescent="0.3">
      <c r="B8" s="339" t="s">
        <v>66</v>
      </c>
      <c r="C8" s="100"/>
      <c r="D8" s="101"/>
    </row>
    <row r="9" spans="2:4" s="95" customFormat="1" ht="28" x14ac:dyDescent="0.3">
      <c r="B9" s="281" t="s">
        <v>175</v>
      </c>
      <c r="C9" s="100" t="s">
        <v>176</v>
      </c>
      <c r="D9" s="101"/>
    </row>
    <row r="10" spans="2:4" s="95" customFormat="1" ht="28" x14ac:dyDescent="0.3">
      <c r="B10" s="281" t="s">
        <v>177</v>
      </c>
      <c r="C10" s="100" t="s">
        <v>178</v>
      </c>
      <c r="D10" s="101"/>
    </row>
    <row r="11" spans="2:4" s="95" customFormat="1" ht="112" x14ac:dyDescent="0.3">
      <c r="B11" s="281" t="s">
        <v>180</v>
      </c>
      <c r="C11" s="263" t="s">
        <v>179</v>
      </c>
      <c r="D11" s="175"/>
    </row>
    <row r="12" spans="2:4" s="95" customFormat="1" ht="196" x14ac:dyDescent="0.3">
      <c r="B12" s="281" t="s">
        <v>181</v>
      </c>
      <c r="C12" s="100" t="s">
        <v>182</v>
      </c>
      <c r="D12" s="100" t="s">
        <v>34</v>
      </c>
    </row>
    <row r="13" spans="2:4" s="95" customFormat="1" ht="20.149999999999999" customHeight="1" x14ac:dyDescent="0.3">
      <c r="B13" s="337" t="s">
        <v>183</v>
      </c>
      <c r="C13" s="100"/>
      <c r="D13" s="101"/>
    </row>
    <row r="14" spans="2:4" s="95" customFormat="1" ht="42" x14ac:dyDescent="0.3">
      <c r="B14" s="281" t="s">
        <v>184</v>
      </c>
      <c r="C14" s="100" t="s">
        <v>185</v>
      </c>
      <c r="D14" s="101"/>
    </row>
    <row r="15" spans="2:4" s="95" customFormat="1" ht="116.15" customHeight="1" x14ac:dyDescent="0.3">
      <c r="B15" s="284" t="s">
        <v>186</v>
      </c>
      <c r="C15" s="143" t="s">
        <v>187</v>
      </c>
      <c r="D15" s="101"/>
    </row>
    <row r="16" spans="2:4" s="95" customFormat="1" ht="126" x14ac:dyDescent="0.3">
      <c r="B16" s="281" t="s">
        <v>136</v>
      </c>
      <c r="C16" s="100" t="s">
        <v>188</v>
      </c>
      <c r="D16" s="101"/>
    </row>
    <row r="17" spans="2:4" s="95" customFormat="1" ht="61" customHeight="1" x14ac:dyDescent="0.3">
      <c r="B17" s="281" t="s">
        <v>189</v>
      </c>
      <c r="C17" s="100" t="s">
        <v>190</v>
      </c>
      <c r="D17" s="101"/>
    </row>
    <row r="18" spans="2:4" s="95" customFormat="1" ht="42" x14ac:dyDescent="0.3">
      <c r="B18" s="285" t="s">
        <v>191</v>
      </c>
      <c r="C18" s="263" t="s">
        <v>192</v>
      </c>
      <c r="D18" s="101"/>
    </row>
    <row r="19" spans="2:4" s="95" customFormat="1" x14ac:dyDescent="0.3">
      <c r="B19" s="201" t="s">
        <v>76</v>
      </c>
      <c r="C19" s="143"/>
      <c r="D19" s="101"/>
    </row>
    <row r="20" spans="2:4" s="95" customFormat="1" ht="154" x14ac:dyDescent="0.3">
      <c r="B20" s="281" t="s">
        <v>193</v>
      </c>
      <c r="C20" s="263" t="s">
        <v>194</v>
      </c>
      <c r="D20" s="175"/>
    </row>
    <row r="21" spans="2:4" s="95" customFormat="1" ht="140" x14ac:dyDescent="0.3">
      <c r="B21" s="281" t="s">
        <v>196</v>
      </c>
      <c r="C21" s="263" t="s">
        <v>195</v>
      </c>
      <c r="D21" s="175"/>
    </row>
    <row r="22" spans="2:4" s="95" customFormat="1" ht="20.149999999999999" customHeight="1" x14ac:dyDescent="0.3">
      <c r="B22" s="99" t="s">
        <v>197</v>
      </c>
      <c r="C22" s="100"/>
      <c r="D22" s="101"/>
    </row>
    <row r="23" spans="2:4" s="95" customFormat="1" ht="42" x14ac:dyDescent="0.3">
      <c r="B23" s="285" t="s">
        <v>84</v>
      </c>
      <c r="C23" s="143" t="s">
        <v>198</v>
      </c>
      <c r="D23" s="101"/>
    </row>
    <row r="24" spans="2:4" s="95" customFormat="1" ht="42" x14ac:dyDescent="0.3">
      <c r="B24" s="281" t="s">
        <v>85</v>
      </c>
      <c r="C24" s="324" t="s">
        <v>199</v>
      </c>
      <c r="D24" s="101"/>
    </row>
    <row r="25" spans="2:4" s="95" customFormat="1" ht="33" customHeight="1" x14ac:dyDescent="0.3">
      <c r="B25" s="281" t="s">
        <v>202</v>
      </c>
      <c r="C25" s="324" t="s">
        <v>200</v>
      </c>
      <c r="D25" s="101"/>
    </row>
    <row r="26" spans="2:4" s="95" customFormat="1" ht="42" x14ac:dyDescent="0.3">
      <c r="B26" s="285" t="s">
        <v>87</v>
      </c>
      <c r="C26" s="143" t="s">
        <v>201</v>
      </c>
      <c r="D26" s="101"/>
    </row>
    <row r="27" spans="2:4" s="95" customFormat="1" ht="20.149999999999999" customHeight="1" x14ac:dyDescent="0.3">
      <c r="B27" s="339" t="s">
        <v>203</v>
      </c>
      <c r="C27" s="100"/>
      <c r="D27" s="101"/>
    </row>
    <row r="28" spans="2:4" s="95" customFormat="1" ht="84" x14ac:dyDescent="0.3">
      <c r="B28" s="281" t="s">
        <v>204</v>
      </c>
      <c r="C28" s="100" t="s">
        <v>205</v>
      </c>
      <c r="D28" s="101"/>
    </row>
    <row r="29" spans="2:4" s="95" customFormat="1" ht="30" x14ac:dyDescent="0.3">
      <c r="B29" s="281" t="s">
        <v>206</v>
      </c>
      <c r="C29" s="100" t="s">
        <v>207</v>
      </c>
      <c r="D29" s="101"/>
    </row>
    <row r="30" spans="2:4" s="95" customFormat="1" ht="100" x14ac:dyDescent="0.3">
      <c r="B30" s="281" t="s">
        <v>208</v>
      </c>
      <c r="C30" s="100" t="s">
        <v>209</v>
      </c>
      <c r="D30" s="101"/>
    </row>
    <row r="31" spans="2:4" s="95" customFormat="1" x14ac:dyDescent="0.3">
      <c r="B31" s="100"/>
      <c r="C31" s="100"/>
      <c r="D31" s="101"/>
    </row>
    <row r="32" spans="2:4" s="95" customFormat="1" ht="20.149999999999999" customHeight="1" x14ac:dyDescent="0.3">
      <c r="B32" s="102" t="s">
        <v>210</v>
      </c>
      <c r="C32" s="103"/>
      <c r="D32" s="104"/>
    </row>
    <row r="33" spans="2:4" s="95" customFormat="1" ht="20.149999999999999" customHeight="1" x14ac:dyDescent="0.3">
      <c r="B33" s="201" t="s">
        <v>95</v>
      </c>
      <c r="C33" s="100"/>
      <c r="D33" s="101"/>
    </row>
    <row r="34" spans="2:4" s="95" customFormat="1" ht="28" x14ac:dyDescent="0.3">
      <c r="B34" s="281" t="s">
        <v>96</v>
      </c>
      <c r="C34" s="100" t="s">
        <v>211</v>
      </c>
      <c r="D34" s="101"/>
    </row>
    <row r="35" spans="2:4" s="95" customFormat="1" ht="20.149999999999999" customHeight="1" x14ac:dyDescent="0.3">
      <c r="B35" s="201" t="s">
        <v>31</v>
      </c>
      <c r="C35" s="100"/>
      <c r="D35" s="101"/>
    </row>
    <row r="36" spans="2:4" s="95" customFormat="1" ht="28" x14ac:dyDescent="0.3">
      <c r="B36" s="281" t="s">
        <v>213</v>
      </c>
      <c r="C36" s="263" t="s">
        <v>212</v>
      </c>
      <c r="D36" s="175"/>
    </row>
    <row r="37" spans="2:4" s="95" customFormat="1" ht="42" x14ac:dyDescent="0.3">
      <c r="B37" s="281" t="s">
        <v>214</v>
      </c>
      <c r="C37" s="263" t="s">
        <v>215</v>
      </c>
      <c r="D37" s="175"/>
    </row>
    <row r="38" spans="2:4" s="95" customFormat="1" ht="77.150000000000006" customHeight="1" x14ac:dyDescent="0.3">
      <c r="B38" s="281" t="s">
        <v>217</v>
      </c>
      <c r="C38" s="263" t="s">
        <v>216</v>
      </c>
      <c r="D38" s="175"/>
    </row>
    <row r="39" spans="2:4" s="95" customFormat="1" ht="98" x14ac:dyDescent="0.3">
      <c r="B39" s="281" t="s">
        <v>164</v>
      </c>
      <c r="C39" s="263" t="s">
        <v>218</v>
      </c>
      <c r="D39" s="175"/>
    </row>
    <row r="40" spans="2:4" s="95" customFormat="1" ht="140" x14ac:dyDescent="0.3">
      <c r="B40" s="281" t="s">
        <v>219</v>
      </c>
      <c r="C40" s="263" t="s">
        <v>220</v>
      </c>
      <c r="D40" s="175"/>
    </row>
    <row r="41" spans="2:4" s="95" customFormat="1" ht="84" x14ac:dyDescent="0.3">
      <c r="B41" s="281" t="s">
        <v>84</v>
      </c>
      <c r="C41" s="263" t="s">
        <v>221</v>
      </c>
      <c r="D41" s="175"/>
    </row>
    <row r="42" spans="2:4" s="95" customFormat="1" ht="20.149999999999999" customHeight="1" x14ac:dyDescent="0.3">
      <c r="B42" s="201" t="s">
        <v>108</v>
      </c>
      <c r="C42" s="100"/>
      <c r="D42" s="101"/>
    </row>
    <row r="43" spans="2:4" s="95" customFormat="1" ht="42" x14ac:dyDescent="0.3">
      <c r="B43" s="284" t="s">
        <v>223</v>
      </c>
      <c r="C43" s="263" t="s">
        <v>222</v>
      </c>
      <c r="D43" s="175"/>
    </row>
    <row r="44" spans="2:4" s="95" customFormat="1" x14ac:dyDescent="0.3">
      <c r="B44" s="281" t="s">
        <v>224</v>
      </c>
      <c r="C44" s="263" t="s">
        <v>225</v>
      </c>
      <c r="D44" s="175"/>
    </row>
    <row r="45" spans="2:4" s="95" customFormat="1" ht="114" customHeight="1" x14ac:dyDescent="0.3">
      <c r="B45" s="281" t="s">
        <v>111</v>
      </c>
      <c r="C45" s="263" t="s">
        <v>226</v>
      </c>
      <c r="D45" s="175"/>
    </row>
    <row r="46" spans="2:4" s="95" customFormat="1" ht="20.149999999999999" customHeight="1" x14ac:dyDescent="0.3">
      <c r="B46" s="201" t="s">
        <v>116</v>
      </c>
      <c r="C46" s="100"/>
      <c r="D46" s="101"/>
    </row>
    <row r="47" spans="2:4" s="95" customFormat="1" ht="28" x14ac:dyDescent="0.3">
      <c r="B47" s="281" t="s">
        <v>161</v>
      </c>
      <c r="C47" s="263" t="s">
        <v>227</v>
      </c>
      <c r="D47" s="175"/>
    </row>
    <row r="48" spans="2:4" s="95" customFormat="1" ht="56" x14ac:dyDescent="0.3">
      <c r="B48" s="281" t="s">
        <v>118</v>
      </c>
      <c r="C48" s="263" t="s">
        <v>228</v>
      </c>
      <c r="D48" s="175"/>
    </row>
    <row r="49" spans="2:4" s="95" customFormat="1" ht="28" x14ac:dyDescent="0.3">
      <c r="B49" s="281" t="s">
        <v>119</v>
      </c>
      <c r="C49" s="263" t="s">
        <v>229</v>
      </c>
      <c r="D49" s="175"/>
    </row>
    <row r="50" spans="2:4" s="95" customFormat="1" ht="98" x14ac:dyDescent="0.3">
      <c r="B50" s="281" t="s">
        <v>235</v>
      </c>
      <c r="C50" s="263" t="s">
        <v>230</v>
      </c>
      <c r="D50" s="175"/>
    </row>
    <row r="51" spans="2:4" s="95" customFormat="1" ht="70" x14ac:dyDescent="0.3">
      <c r="B51" s="281" t="s">
        <v>121</v>
      </c>
      <c r="C51" s="263" t="s">
        <v>231</v>
      </c>
      <c r="D51" s="175"/>
    </row>
    <row r="52" spans="2:4" s="95" customFormat="1" ht="56" x14ac:dyDescent="0.3">
      <c r="B52" s="281" t="s">
        <v>122</v>
      </c>
      <c r="C52" s="263" t="s">
        <v>232</v>
      </c>
      <c r="D52" s="175"/>
    </row>
    <row r="53" spans="2:4" s="95" customFormat="1" ht="126" x14ac:dyDescent="0.3">
      <c r="B53" s="281" t="s">
        <v>234</v>
      </c>
      <c r="C53" s="263" t="s">
        <v>233</v>
      </c>
      <c r="D53" s="175"/>
    </row>
    <row r="54" spans="2:4" s="95" customFormat="1" ht="84" x14ac:dyDescent="0.3">
      <c r="B54" s="281" t="s">
        <v>87</v>
      </c>
      <c r="C54" s="100" t="s">
        <v>236</v>
      </c>
      <c r="D54" s="101"/>
    </row>
    <row r="55" spans="2:4" s="95" customFormat="1" x14ac:dyDescent="0.3">
      <c r="B55" s="100"/>
      <c r="C55" s="100"/>
      <c r="D55" s="101"/>
    </row>
    <row r="56" spans="2:4" s="95" customFormat="1" ht="20.149999999999999" customHeight="1" x14ac:dyDescent="0.3">
      <c r="B56" s="313" t="s">
        <v>237</v>
      </c>
      <c r="C56" s="106"/>
      <c r="D56" s="107"/>
    </row>
    <row r="57" spans="2:4" s="95" customFormat="1" ht="42" x14ac:dyDescent="0.3">
      <c r="B57" s="286" t="s">
        <v>129</v>
      </c>
      <c r="C57" s="143" t="s">
        <v>238</v>
      </c>
      <c r="D57" s="319"/>
    </row>
    <row r="58" spans="2:4" s="95" customFormat="1" ht="133" customHeight="1" x14ac:dyDescent="0.3">
      <c r="B58" s="286" t="s">
        <v>130</v>
      </c>
      <c r="C58" s="100" t="s">
        <v>239</v>
      </c>
      <c r="D58" s="101"/>
    </row>
    <row r="59" spans="2:4" s="95" customFormat="1" ht="193" customHeight="1" x14ac:dyDescent="0.3">
      <c r="B59" s="286" t="s">
        <v>248</v>
      </c>
      <c r="C59" s="281" t="s">
        <v>240</v>
      </c>
      <c r="D59" s="101"/>
    </row>
    <row r="60" spans="2:4" s="95" customFormat="1" ht="58" customHeight="1" x14ac:dyDescent="0.3">
      <c r="B60" s="286" t="s">
        <v>132</v>
      </c>
      <c r="C60" s="149" t="s">
        <v>241</v>
      </c>
      <c r="D60" s="101"/>
    </row>
    <row r="61" spans="2:4" s="95" customFormat="1" ht="90" customHeight="1" x14ac:dyDescent="0.3">
      <c r="B61" s="286" t="s">
        <v>133</v>
      </c>
      <c r="C61" s="149" t="s">
        <v>242</v>
      </c>
      <c r="D61" s="101"/>
    </row>
    <row r="62" spans="2:4" s="95" customFormat="1" ht="51" customHeight="1" x14ac:dyDescent="0.3">
      <c r="B62" s="286" t="s">
        <v>135</v>
      </c>
      <c r="C62" s="100" t="s">
        <v>243</v>
      </c>
      <c r="D62" s="101"/>
    </row>
    <row r="63" spans="2:4" s="95" customFormat="1" ht="42" x14ac:dyDescent="0.3">
      <c r="B63" s="286" t="s">
        <v>247</v>
      </c>
      <c r="C63" s="100" t="s">
        <v>244</v>
      </c>
      <c r="D63" s="101"/>
    </row>
    <row r="64" spans="2:4" s="95" customFormat="1" ht="49" customHeight="1" x14ac:dyDescent="0.3">
      <c r="B64" s="286" t="s">
        <v>246</v>
      </c>
      <c r="C64" s="100" t="s">
        <v>245</v>
      </c>
      <c r="D64" s="101"/>
    </row>
    <row r="66" spans="2:4" s="95" customFormat="1" ht="20.149999999999999" customHeight="1" x14ac:dyDescent="0.3">
      <c r="B66" s="280" t="s">
        <v>29</v>
      </c>
      <c r="C66" s="106"/>
      <c r="D66" s="107"/>
    </row>
    <row r="67" spans="2:4" s="95" customFormat="1" x14ac:dyDescent="0.3">
      <c r="B67" s="286" t="s">
        <v>249</v>
      </c>
      <c r="C67" s="100" t="s">
        <v>250</v>
      </c>
      <c r="D67" s="101"/>
    </row>
    <row r="68" spans="2:4" s="95" customFormat="1" ht="28" x14ac:dyDescent="0.3">
      <c r="B68" s="286" t="s">
        <v>139</v>
      </c>
      <c r="C68" s="100" t="s">
        <v>28</v>
      </c>
      <c r="D68" s="101"/>
    </row>
    <row r="69" spans="2:4" s="95" customFormat="1" x14ac:dyDescent="0.3">
      <c r="B69" s="286" t="s">
        <v>251</v>
      </c>
      <c r="C69" s="340" t="s">
        <v>252</v>
      </c>
      <c r="D69" s="101"/>
    </row>
    <row r="70" spans="2:4" s="283" customFormat="1" ht="28" customHeight="1" x14ac:dyDescent="0.3">
      <c r="B70" s="286" t="s">
        <v>140</v>
      </c>
      <c r="C70" s="340" t="s">
        <v>253</v>
      </c>
      <c r="D70" s="282"/>
    </row>
    <row r="71" spans="2:4" s="95" customFormat="1" ht="28" x14ac:dyDescent="0.3">
      <c r="B71" s="286" t="s">
        <v>141</v>
      </c>
      <c r="C71" s="100" t="s">
        <v>254</v>
      </c>
      <c r="D71" s="101"/>
    </row>
    <row r="72" spans="2:4" s="95" customFormat="1" ht="28" x14ac:dyDescent="0.3">
      <c r="B72" s="286" t="s">
        <v>143</v>
      </c>
      <c r="C72" s="100" t="s">
        <v>255</v>
      </c>
      <c r="D72" s="101"/>
    </row>
    <row r="73" spans="2:4" s="95" customFormat="1" x14ac:dyDescent="0.3">
      <c r="B73" s="286" t="s">
        <v>256</v>
      </c>
      <c r="C73" s="100" t="s">
        <v>257</v>
      </c>
      <c r="D73" s="101"/>
    </row>
    <row r="74" spans="2:4" s="95" customFormat="1" ht="28" x14ac:dyDescent="0.3">
      <c r="B74" s="286" t="s">
        <v>258</v>
      </c>
      <c r="C74" s="100" t="s">
        <v>259</v>
      </c>
      <c r="D74" s="101"/>
    </row>
  </sheetData>
  <pageMargins left="0.7" right="0.7" top="0.75" bottom="0.75" header="0.51180555555555496" footer="0.51180555555555496"/>
  <pageSetup paperSize="9"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33"/>
  <sheetViews>
    <sheetView workbookViewId="0">
      <selection activeCell="E34" sqref="E34"/>
    </sheetView>
  </sheetViews>
  <sheetFormatPr defaultColWidth="10.84375" defaultRowHeight="13.5" outlineLevelCol="1" x14ac:dyDescent="0.3"/>
  <cols>
    <col min="1" max="1" width="3.61328125" style="199" customWidth="1"/>
    <col min="2" max="2" width="3.3828125" style="199" customWidth="1"/>
    <col min="3" max="3" width="46.15234375" style="199" customWidth="1"/>
    <col min="4" max="4" width="4.3828125" style="199" customWidth="1"/>
    <col min="5" max="5" width="14" style="199" customWidth="1"/>
    <col min="6" max="6" width="4.3828125" style="199" customWidth="1"/>
    <col min="7" max="7" width="13.61328125" style="199" customWidth="1"/>
    <col min="8" max="8" width="4.3828125" style="199" customWidth="1" outlineLevel="1"/>
    <col min="9" max="9" width="13.84375" style="199" customWidth="1" outlineLevel="1"/>
    <col min="10" max="10" width="4.3828125" style="199" customWidth="1" outlineLevel="1"/>
    <col min="11" max="11" width="13.84375" style="199" customWidth="1" outlineLevel="1"/>
    <col min="12" max="12" width="4.3828125" style="199" customWidth="1" outlineLevel="1"/>
    <col min="13" max="13" width="12.84375" style="199" customWidth="1" outlineLevel="1"/>
    <col min="14" max="14" width="4.3828125" style="199" customWidth="1" outlineLevel="1"/>
    <col min="15" max="15" width="13.84375" style="199" customWidth="1" outlineLevel="1"/>
    <col min="16" max="16" width="4.3828125" style="199" customWidth="1" outlineLevel="1"/>
    <col min="17" max="17" width="13.61328125" style="199" customWidth="1" outlineLevel="1"/>
    <col min="18" max="18" width="4.3828125" style="199" customWidth="1" outlineLevel="1"/>
    <col min="19" max="19" width="13.84375" style="199" customWidth="1" outlineLevel="1"/>
    <col min="20" max="20" width="4.3828125" style="199" customWidth="1" outlineLevel="1"/>
    <col min="21" max="21" width="13.61328125" style="199" customWidth="1" outlineLevel="1"/>
    <col min="22" max="22" width="4.3828125" style="199" customWidth="1" outlineLevel="1"/>
    <col min="23" max="23" width="13.61328125" style="199" customWidth="1" outlineLevel="1"/>
    <col min="24" max="24" width="4.3828125" style="199" customWidth="1"/>
    <col min="25" max="16384" width="10.84375" style="199"/>
  </cols>
  <sheetData>
    <row r="1" spans="2:24" s="5" customFormat="1" ht="45" customHeight="1" x14ac:dyDescent="0.3">
      <c r="B1" s="79" t="s">
        <v>263</v>
      </c>
      <c r="C1" s="91"/>
    </row>
    <row r="3" spans="2:24" s="23" customFormat="1" ht="23.15" customHeight="1" x14ac:dyDescent="0.3">
      <c r="B3" s="65" t="s">
        <v>262</v>
      </c>
      <c r="C3" s="65"/>
      <c r="D3" s="66"/>
      <c r="E3" s="67"/>
      <c r="F3" s="67"/>
      <c r="G3" s="67"/>
      <c r="H3" s="67"/>
      <c r="I3" s="67"/>
      <c r="J3" s="67"/>
      <c r="K3" s="67"/>
      <c r="L3" s="67"/>
      <c r="M3" s="67"/>
      <c r="N3" s="67"/>
      <c r="O3" s="67"/>
      <c r="P3" s="67"/>
      <c r="Q3" s="67"/>
      <c r="R3" s="67"/>
      <c r="S3" s="67"/>
      <c r="T3" s="67"/>
      <c r="U3" s="67"/>
      <c r="V3" s="67"/>
      <c r="W3" s="67"/>
      <c r="X3" s="68"/>
    </row>
    <row r="4" spans="2:24" s="23" customFormat="1" ht="14" x14ac:dyDescent="0.3">
      <c r="B4" s="229"/>
      <c r="C4" s="206"/>
      <c r="D4" s="30"/>
      <c r="E4" s="31"/>
      <c r="F4" s="31"/>
      <c r="G4" s="31"/>
      <c r="H4" s="31"/>
      <c r="I4" s="31"/>
      <c r="J4" s="31"/>
      <c r="K4" s="31"/>
      <c r="L4" s="31"/>
      <c r="M4" s="31"/>
      <c r="N4" s="31"/>
      <c r="O4" s="31"/>
      <c r="P4" s="31"/>
      <c r="Q4" s="31"/>
      <c r="R4" s="31"/>
      <c r="S4" s="31"/>
      <c r="T4" s="31"/>
      <c r="U4" s="31"/>
      <c r="V4" s="31"/>
      <c r="W4" s="31"/>
      <c r="X4" s="69"/>
    </row>
    <row r="5" spans="2:24" s="41" customFormat="1" ht="14" x14ac:dyDescent="0.3">
      <c r="B5" s="241"/>
      <c r="C5" s="248" t="s">
        <v>265</v>
      </c>
      <c r="D5" s="242"/>
      <c r="E5" s="274" t="str">
        <f>'Foglio_ Risposta Offerente'!E9</f>
        <v/>
      </c>
      <c r="F5" s="242"/>
      <c r="G5" s="274" t="str">
        <f>'Foglio_ Risposta Offerente'!G9</f>
        <v/>
      </c>
      <c r="H5" s="242"/>
      <c r="I5" s="274" t="str">
        <f>'Foglio_ Risposta Offerente'!I9</f>
        <v/>
      </c>
      <c r="J5" s="275"/>
      <c r="K5" s="274" t="str">
        <f>'Foglio_ Risposta Offerente'!K9</f>
        <v/>
      </c>
      <c r="L5" s="275"/>
      <c r="M5" s="274" t="str">
        <f>'Foglio_ Risposta Offerente'!M9</f>
        <v/>
      </c>
      <c r="N5" s="275"/>
      <c r="O5" s="274" t="str">
        <f>'Foglio_ Risposta Offerente'!O9</f>
        <v/>
      </c>
      <c r="P5" s="275"/>
      <c r="Q5" s="274" t="str">
        <f>'Foglio_ Risposta Offerente'!Q9</f>
        <v/>
      </c>
      <c r="R5" s="275"/>
      <c r="S5" s="274" t="str">
        <f>'Foglio_ Risposta Offerente'!S9</f>
        <v/>
      </c>
      <c r="T5" s="275"/>
      <c r="U5" s="274" t="str">
        <f>'Foglio_ Risposta Offerente'!U9</f>
        <v/>
      </c>
      <c r="V5" s="275"/>
      <c r="W5" s="274" t="str">
        <f>'Foglio_ Risposta Offerente'!W9</f>
        <v/>
      </c>
      <c r="X5" s="243"/>
    </row>
    <row r="6" spans="2:24" s="41" customFormat="1" ht="14" x14ac:dyDescent="0.3">
      <c r="B6" s="241"/>
      <c r="C6" s="248" t="s">
        <v>154</v>
      </c>
      <c r="D6" s="242"/>
      <c r="E6" s="274">
        <f>'Foglio_ Risposta Offerente'!E12</f>
        <v>0</v>
      </c>
      <c r="F6" s="242"/>
      <c r="G6" s="274" t="str">
        <f>'Foglio_ Risposta Offerente'!G12</f>
        <v/>
      </c>
      <c r="H6" s="242"/>
      <c r="I6" s="274" t="str">
        <f>'Foglio_ Risposta Offerente'!I12</f>
        <v/>
      </c>
      <c r="J6" s="275"/>
      <c r="K6" s="274" t="str">
        <f>'Foglio_ Risposta Offerente'!K12</f>
        <v/>
      </c>
      <c r="L6" s="275"/>
      <c r="M6" s="274" t="str">
        <f>'Foglio_ Risposta Offerente'!M12</f>
        <v/>
      </c>
      <c r="N6" s="275"/>
      <c r="O6" s="274" t="str">
        <f>'Foglio_ Risposta Offerente'!O12</f>
        <v/>
      </c>
      <c r="P6" s="275"/>
      <c r="Q6" s="274" t="str">
        <f>'Foglio_ Risposta Offerente'!Q12</f>
        <v/>
      </c>
      <c r="R6" s="275"/>
      <c r="S6" s="274" t="str">
        <f>'Foglio_ Risposta Offerente'!S12</f>
        <v/>
      </c>
      <c r="T6" s="275"/>
      <c r="U6" s="274" t="str">
        <f>'Foglio_ Risposta Offerente'!U12</f>
        <v/>
      </c>
      <c r="V6" s="275"/>
      <c r="W6" s="274" t="str">
        <f>'Foglio_ Risposta Offerente'!W12</f>
        <v/>
      </c>
      <c r="X6" s="243"/>
    </row>
    <row r="7" spans="2:24" s="23" customFormat="1" ht="14" x14ac:dyDescent="0.3">
      <c r="B7" s="230"/>
      <c r="C7" s="201" t="s">
        <v>261</v>
      </c>
      <c r="D7" s="30"/>
      <c r="E7" s="310">
        <f>LCC_Input_Risultati!E139</f>
        <v>0</v>
      </c>
      <c r="F7" s="31"/>
      <c r="G7" s="310">
        <f>LCC_Input_Risultati!G139</f>
        <v>0</v>
      </c>
      <c r="H7" s="31"/>
      <c r="I7" s="310">
        <f>LCC_Input_Risultati!I139</f>
        <v>0</v>
      </c>
      <c r="J7" s="31"/>
      <c r="K7" s="310">
        <f>LCC_Input_Risultati!K139</f>
        <v>0</v>
      </c>
      <c r="L7" s="31"/>
      <c r="M7" s="310">
        <f>LCC_Input_Risultati!M139</f>
        <v>0</v>
      </c>
      <c r="N7" s="31"/>
      <c r="O7" s="310">
        <f>LCC_Input_Risultati!O139</f>
        <v>0</v>
      </c>
      <c r="P7" s="31"/>
      <c r="Q7" s="310">
        <f>LCC_Input_Risultati!Q139</f>
        <v>0</v>
      </c>
      <c r="R7" s="31"/>
      <c r="S7" s="310">
        <f>LCC_Input_Risultati!S139</f>
        <v>0</v>
      </c>
      <c r="T7" s="31"/>
      <c r="U7" s="310">
        <f>LCC_Input_Risultati!U139</f>
        <v>0</v>
      </c>
      <c r="V7" s="31"/>
      <c r="W7" s="310">
        <f>LCC_Input_Risultati!W139</f>
        <v>0</v>
      </c>
      <c r="X7" s="69"/>
    </row>
    <row r="8" spans="2:24" s="23" customFormat="1" ht="14" x14ac:dyDescent="0.3">
      <c r="B8" s="230"/>
      <c r="C8" s="201" t="s">
        <v>130</v>
      </c>
      <c r="D8" s="30"/>
      <c r="E8" s="310">
        <f>LCC_Input_Risultati!E140</f>
        <v>0</v>
      </c>
      <c r="F8" s="31"/>
      <c r="G8" s="310">
        <f>LCC_Input_Risultati!G140</f>
        <v>0</v>
      </c>
      <c r="H8" s="31"/>
      <c r="I8" s="310">
        <f>LCC_Input_Risultati!I140</f>
        <v>0</v>
      </c>
      <c r="J8" s="31"/>
      <c r="K8" s="310">
        <f>LCC_Input_Risultati!K140</f>
        <v>0</v>
      </c>
      <c r="L8" s="31"/>
      <c r="M8" s="310">
        <f>LCC_Input_Risultati!M140</f>
        <v>0</v>
      </c>
      <c r="N8" s="31"/>
      <c r="O8" s="310">
        <f>LCC_Input_Risultati!O140</f>
        <v>0</v>
      </c>
      <c r="P8" s="31"/>
      <c r="Q8" s="310">
        <f>LCC_Input_Risultati!Q140</f>
        <v>0</v>
      </c>
      <c r="R8" s="31"/>
      <c r="S8" s="310">
        <f>LCC_Input_Risultati!S140</f>
        <v>0</v>
      </c>
      <c r="T8" s="31"/>
      <c r="U8" s="310">
        <f>LCC_Input_Risultati!U140</f>
        <v>0</v>
      </c>
      <c r="V8" s="31"/>
      <c r="W8" s="310">
        <f>LCC_Input_Risultati!W140</f>
        <v>0</v>
      </c>
      <c r="X8" s="69"/>
    </row>
    <row r="9" spans="2:24" s="23" customFormat="1" ht="14" x14ac:dyDescent="0.3">
      <c r="B9" s="230"/>
      <c r="C9" s="201" t="s">
        <v>260</v>
      </c>
      <c r="D9" s="30"/>
      <c r="E9" s="310">
        <f>LCC_Input_Risultati!E141</f>
        <v>0</v>
      </c>
      <c r="F9" s="31"/>
      <c r="G9" s="310">
        <f>LCC_Input_Risultati!G141</f>
        <v>0</v>
      </c>
      <c r="H9" s="31"/>
      <c r="I9" s="310">
        <f>LCC_Input_Risultati!I141</f>
        <v>0</v>
      </c>
      <c r="J9" s="31"/>
      <c r="K9" s="310">
        <f>LCC_Input_Risultati!K141</f>
        <v>0</v>
      </c>
      <c r="L9" s="31"/>
      <c r="M9" s="310">
        <f>LCC_Input_Risultati!M141</f>
        <v>0</v>
      </c>
      <c r="N9" s="31"/>
      <c r="O9" s="310">
        <f>LCC_Input_Risultati!O141</f>
        <v>0</v>
      </c>
      <c r="P9" s="31"/>
      <c r="Q9" s="310">
        <f>LCC_Input_Risultati!Q141</f>
        <v>0</v>
      </c>
      <c r="R9" s="31"/>
      <c r="S9" s="310">
        <f>LCC_Input_Risultati!S141</f>
        <v>0</v>
      </c>
      <c r="T9" s="31"/>
      <c r="U9" s="310">
        <f>LCC_Input_Risultati!U141</f>
        <v>0</v>
      </c>
      <c r="V9" s="31"/>
      <c r="W9" s="310">
        <f>LCC_Input_Risultati!W141</f>
        <v>0</v>
      </c>
      <c r="X9" s="69"/>
    </row>
    <row r="10" spans="2:24" s="23" customFormat="1" ht="14" x14ac:dyDescent="0.3">
      <c r="B10" s="230"/>
      <c r="C10" s="201" t="s">
        <v>132</v>
      </c>
      <c r="D10" s="30"/>
      <c r="E10" s="310">
        <f>LCC_Input_Risultati!E142</f>
        <v>0</v>
      </c>
      <c r="F10" s="31"/>
      <c r="G10" s="310">
        <f>LCC_Input_Risultati!G142</f>
        <v>0</v>
      </c>
      <c r="H10" s="31"/>
      <c r="I10" s="310">
        <f>LCC_Input_Risultati!I142</f>
        <v>0</v>
      </c>
      <c r="J10" s="31"/>
      <c r="K10" s="310">
        <f>LCC_Input_Risultati!K142</f>
        <v>0</v>
      </c>
      <c r="L10" s="31"/>
      <c r="M10" s="310">
        <f>LCC_Input_Risultati!M142</f>
        <v>0</v>
      </c>
      <c r="N10" s="31"/>
      <c r="O10" s="310">
        <f>LCC_Input_Risultati!O142</f>
        <v>0</v>
      </c>
      <c r="P10" s="31"/>
      <c r="Q10" s="310">
        <f>LCC_Input_Risultati!Q142</f>
        <v>0</v>
      </c>
      <c r="R10" s="31"/>
      <c r="S10" s="310">
        <f>LCC_Input_Risultati!S142</f>
        <v>0</v>
      </c>
      <c r="T10" s="31"/>
      <c r="U10" s="310">
        <f>LCC_Input_Risultati!U142</f>
        <v>0</v>
      </c>
      <c r="V10" s="31"/>
      <c r="W10" s="310">
        <f>LCC_Input_Risultati!W142</f>
        <v>0</v>
      </c>
      <c r="X10" s="69"/>
    </row>
    <row r="11" spans="2:24" s="23" customFormat="1" ht="14" x14ac:dyDescent="0.3">
      <c r="B11" s="230"/>
      <c r="C11" s="201" t="s">
        <v>133</v>
      </c>
      <c r="D11" s="30"/>
      <c r="E11" s="310">
        <f>LCC_Input_Risultati!E143</f>
        <v>0</v>
      </c>
      <c r="F11" s="31"/>
      <c r="G11" s="310">
        <f>LCC_Input_Risultati!G143</f>
        <v>0</v>
      </c>
      <c r="H11" s="31"/>
      <c r="I11" s="310">
        <f>LCC_Input_Risultati!I143</f>
        <v>0</v>
      </c>
      <c r="J11" s="31"/>
      <c r="K11" s="310">
        <f>LCC_Input_Risultati!K143</f>
        <v>0</v>
      </c>
      <c r="L11" s="31"/>
      <c r="M11" s="310">
        <f>LCC_Input_Risultati!M143</f>
        <v>0</v>
      </c>
      <c r="N11" s="31"/>
      <c r="O11" s="310">
        <f>LCC_Input_Risultati!O143</f>
        <v>0</v>
      </c>
      <c r="P11" s="31"/>
      <c r="Q11" s="310">
        <f>LCC_Input_Risultati!Q143</f>
        <v>0</v>
      </c>
      <c r="R11" s="31"/>
      <c r="S11" s="310">
        <f>LCC_Input_Risultati!S143</f>
        <v>0</v>
      </c>
      <c r="T11" s="31"/>
      <c r="U11" s="310">
        <f>LCC_Input_Risultati!U143</f>
        <v>0</v>
      </c>
      <c r="V11" s="31"/>
      <c r="W11" s="310">
        <f>LCC_Input_Risultati!W143</f>
        <v>0</v>
      </c>
      <c r="X11" s="69"/>
    </row>
    <row r="12" spans="2:24" ht="14" x14ac:dyDescent="0.3">
      <c r="B12" s="229"/>
      <c r="C12" s="257" t="s">
        <v>264</v>
      </c>
      <c r="E12" s="311">
        <f>SUM(E7:E11)</f>
        <v>0</v>
      </c>
      <c r="G12" s="311">
        <f>SUM(G7:G11)</f>
        <v>0</v>
      </c>
      <c r="I12" s="311">
        <f>SUM(I7:I11)</f>
        <v>0</v>
      </c>
      <c r="K12" s="311">
        <f>SUM(K7:K11)</f>
        <v>0</v>
      </c>
      <c r="M12" s="311">
        <f>SUM(M7:M11)</f>
        <v>0</v>
      </c>
      <c r="O12" s="311">
        <f>SUM(O7:O11)</f>
        <v>0</v>
      </c>
      <c r="Q12" s="311">
        <f>SUM(Q7:Q11)</f>
        <v>0</v>
      </c>
      <c r="S12" s="311">
        <f>SUM(S7:S11)</f>
        <v>0</v>
      </c>
      <c r="U12" s="311">
        <f>SUM(U7:U11)</f>
        <v>0</v>
      </c>
      <c r="W12" s="311">
        <f>SUM(W7:W11)</f>
        <v>0</v>
      </c>
      <c r="X12" s="69"/>
    </row>
    <row r="13" spans="2:24" ht="14" x14ac:dyDescent="0.3">
      <c r="B13" s="229"/>
      <c r="E13" s="273"/>
      <c r="G13" s="273"/>
      <c r="I13" s="273"/>
      <c r="K13" s="273"/>
      <c r="M13" s="273"/>
      <c r="O13" s="273"/>
      <c r="Q13" s="273"/>
      <c r="S13" s="273"/>
      <c r="U13" s="273"/>
      <c r="W13" s="273"/>
      <c r="X13" s="69"/>
    </row>
    <row r="14" spans="2:24" ht="14" x14ac:dyDescent="0.3">
      <c r="B14" s="229"/>
      <c r="X14" s="69"/>
    </row>
    <row r="15" spans="2:24" ht="14" x14ac:dyDescent="0.3">
      <c r="B15" s="229"/>
      <c r="X15" s="69"/>
    </row>
    <row r="16" spans="2:24" ht="14" x14ac:dyDescent="0.3">
      <c r="B16" s="229"/>
      <c r="X16" s="69"/>
    </row>
    <row r="17" spans="2:24" ht="14" x14ac:dyDescent="0.3">
      <c r="B17" s="229"/>
      <c r="X17" s="69"/>
    </row>
    <row r="18" spans="2:24" ht="14" x14ac:dyDescent="0.3">
      <c r="B18" s="229"/>
      <c r="X18" s="69"/>
    </row>
    <row r="19" spans="2:24" ht="14" x14ac:dyDescent="0.3">
      <c r="B19" s="229"/>
      <c r="X19" s="69"/>
    </row>
    <row r="20" spans="2:24" ht="14" x14ac:dyDescent="0.3">
      <c r="B20" s="229"/>
      <c r="X20" s="69"/>
    </row>
    <row r="21" spans="2:24" ht="14" x14ac:dyDescent="0.3">
      <c r="B21" s="229"/>
      <c r="X21" s="69"/>
    </row>
    <row r="22" spans="2:24" ht="14" x14ac:dyDescent="0.3">
      <c r="B22" s="229"/>
      <c r="X22" s="69"/>
    </row>
    <row r="23" spans="2:24" ht="14" x14ac:dyDescent="0.3">
      <c r="B23" s="229"/>
      <c r="X23" s="69"/>
    </row>
    <row r="24" spans="2:24" ht="14" x14ac:dyDescent="0.3">
      <c r="B24" s="229"/>
      <c r="X24" s="69"/>
    </row>
    <row r="25" spans="2:24" ht="14" x14ac:dyDescent="0.3">
      <c r="B25" s="229"/>
      <c r="X25" s="69"/>
    </row>
    <row r="26" spans="2:24" ht="14" x14ac:dyDescent="0.3">
      <c r="B26" s="229"/>
      <c r="X26" s="69"/>
    </row>
    <row r="27" spans="2:24" ht="14" x14ac:dyDescent="0.3">
      <c r="B27" s="229"/>
      <c r="X27" s="69"/>
    </row>
    <row r="28" spans="2:24" ht="14" x14ac:dyDescent="0.3">
      <c r="B28" s="229"/>
      <c r="X28" s="69"/>
    </row>
    <row r="29" spans="2:24" ht="14" x14ac:dyDescent="0.3">
      <c r="B29" s="229"/>
      <c r="X29" s="69"/>
    </row>
    <row r="30" spans="2:24" ht="14" x14ac:dyDescent="0.3">
      <c r="B30" s="229"/>
      <c r="X30" s="69"/>
    </row>
    <row r="31" spans="2:24" ht="14" x14ac:dyDescent="0.3">
      <c r="B31" s="229"/>
      <c r="X31" s="69"/>
    </row>
    <row r="32" spans="2:24" ht="14" x14ac:dyDescent="0.3">
      <c r="B32" s="229"/>
      <c r="X32" s="69"/>
    </row>
    <row r="33" spans="2:24" ht="14" x14ac:dyDescent="0.3">
      <c r="B33" s="238"/>
      <c r="C33" s="239"/>
      <c r="D33" s="239"/>
      <c r="E33" s="239"/>
      <c r="F33" s="239"/>
      <c r="G33" s="239"/>
      <c r="H33" s="239"/>
      <c r="I33" s="239"/>
      <c r="J33" s="239"/>
      <c r="K33" s="239"/>
      <c r="L33" s="239"/>
      <c r="M33" s="239"/>
      <c r="N33" s="239"/>
      <c r="O33" s="239"/>
      <c r="P33" s="239"/>
      <c r="Q33" s="239"/>
      <c r="R33" s="239"/>
      <c r="S33" s="239"/>
      <c r="T33" s="239"/>
      <c r="U33" s="239"/>
      <c r="V33" s="239"/>
      <c r="W33" s="239"/>
      <c r="X33" s="240"/>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MD35"/>
  <sheetViews>
    <sheetView topLeftCell="A7" zoomScaleNormal="100" workbookViewId="0">
      <selection activeCell="J18" sqref="J18"/>
    </sheetView>
  </sheetViews>
  <sheetFormatPr defaultColWidth="8.84375" defaultRowHeight="14" x14ac:dyDescent="0.3"/>
  <cols>
    <col min="1" max="1" width="3.84375" style="1" customWidth="1"/>
    <col min="2" max="2" width="19.61328125" style="1" customWidth="1"/>
    <col min="3" max="3" width="14" style="1" customWidth="1"/>
    <col min="4" max="4" width="5.3828125" style="1" customWidth="1"/>
    <col min="5" max="5" width="17.61328125" style="1" customWidth="1"/>
    <col min="6" max="6" width="21.15234375" style="1" customWidth="1"/>
    <col min="7" max="7" width="5" style="1" customWidth="1"/>
    <col min="8" max="8" width="34.61328125" style="1" customWidth="1"/>
    <col min="9" max="9" width="5.15234375" style="1" customWidth="1"/>
    <col min="10" max="10" width="26.15234375" style="1" customWidth="1"/>
    <col min="11" max="1018" width="10.61328125" style="1" customWidth="1"/>
  </cols>
  <sheetData>
    <row r="1" spans="1:1018" ht="45" customHeight="1" x14ac:dyDescent="0.3">
      <c r="B1" s="79" t="s">
        <v>266</v>
      </c>
      <c r="C1" s="78"/>
      <c r="D1" s="78"/>
      <c r="E1" s="80"/>
      <c r="F1" s="78"/>
      <c r="G1" s="78"/>
      <c r="H1" s="78"/>
    </row>
    <row r="2" spans="1:1018" s="19" customFormat="1" ht="59.15" customHeight="1" x14ac:dyDescent="0.3">
      <c r="A2" s="1"/>
      <c r="B2" s="80"/>
      <c r="C2" s="78"/>
      <c r="D2" s="78"/>
      <c r="E2" s="80"/>
      <c r="F2" s="78"/>
      <c r="G2" s="78"/>
      <c r="H2" s="78"/>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row>
    <row r="3" spans="1:1018" s="78" customFormat="1" ht="38.15" customHeight="1" x14ac:dyDescent="0.3">
      <c r="B3" s="162" t="s">
        <v>177</v>
      </c>
      <c r="C3" s="163"/>
      <c r="D3" s="108"/>
      <c r="E3" s="154" t="s">
        <v>292</v>
      </c>
      <c r="F3" s="155"/>
      <c r="G3" s="108"/>
      <c r="H3" s="170" t="s">
        <v>295</v>
      </c>
      <c r="J3" s="1"/>
    </row>
    <row r="4" spans="1:1018" ht="16" customHeight="1" x14ac:dyDescent="0.3">
      <c r="B4" s="164" t="s">
        <v>267</v>
      </c>
      <c r="C4" s="165" t="s">
        <v>268</v>
      </c>
      <c r="E4" s="156" t="s">
        <v>267</v>
      </c>
      <c r="F4" s="157" t="s">
        <v>293</v>
      </c>
      <c r="H4" s="171"/>
    </row>
    <row r="5" spans="1:1018" x14ac:dyDescent="0.3">
      <c r="B5" s="166" t="s">
        <v>269</v>
      </c>
      <c r="C5" s="167" t="str">
        <f>""</f>
        <v/>
      </c>
      <c r="E5" s="158"/>
      <c r="F5" s="160"/>
      <c r="H5" s="341" t="s">
        <v>269</v>
      </c>
    </row>
    <row r="6" spans="1:1018" x14ac:dyDescent="0.3">
      <c r="B6" s="167" t="s">
        <v>8</v>
      </c>
      <c r="C6" s="165" t="s">
        <v>9</v>
      </c>
      <c r="E6" s="159" t="s">
        <v>8</v>
      </c>
      <c r="F6" s="160">
        <v>0.31959599999999999</v>
      </c>
      <c r="H6" s="171" t="s">
        <v>296</v>
      </c>
    </row>
    <row r="7" spans="1:1018" x14ac:dyDescent="0.3">
      <c r="B7" s="167" t="s">
        <v>270</v>
      </c>
      <c r="C7" s="165" t="s">
        <v>9</v>
      </c>
      <c r="E7" s="159" t="s">
        <v>270</v>
      </c>
      <c r="F7" s="160">
        <v>0.240734</v>
      </c>
      <c r="H7" s="169" t="s">
        <v>297</v>
      </c>
    </row>
    <row r="8" spans="1:1018" x14ac:dyDescent="0.3">
      <c r="B8" s="167" t="s">
        <v>10</v>
      </c>
      <c r="C8" s="165" t="s">
        <v>11</v>
      </c>
      <c r="E8" s="159" t="s">
        <v>10</v>
      </c>
      <c r="F8" s="160">
        <v>0.73860099999999995</v>
      </c>
      <c r="H8" s="169"/>
    </row>
    <row r="9" spans="1:1018" x14ac:dyDescent="0.3">
      <c r="B9" s="167" t="s">
        <v>271</v>
      </c>
      <c r="C9" s="165" t="s">
        <v>32</v>
      </c>
      <c r="E9" s="159" t="s">
        <v>271</v>
      </c>
      <c r="F9" s="160">
        <v>0.51847799999999999</v>
      </c>
    </row>
    <row r="10" spans="1:1018" ht="15.5" x14ac:dyDescent="0.3">
      <c r="B10" s="167" t="s">
        <v>272</v>
      </c>
      <c r="C10" s="165" t="s">
        <v>9</v>
      </c>
      <c r="E10" s="159" t="s">
        <v>272</v>
      </c>
      <c r="F10" s="160">
        <v>0.87287000000000003</v>
      </c>
      <c r="H10" s="170" t="s">
        <v>298</v>
      </c>
    </row>
    <row r="11" spans="1:1018" s="19" customFormat="1" x14ac:dyDescent="0.3">
      <c r="A11" s="1"/>
      <c r="B11" s="167" t="s">
        <v>273</v>
      </c>
      <c r="C11" s="165" t="s">
        <v>12</v>
      </c>
      <c r="D11" s="1"/>
      <c r="E11" s="159" t="s">
        <v>273</v>
      </c>
      <c r="F11" s="160">
        <v>0.70172800000000002</v>
      </c>
      <c r="G11" s="1"/>
      <c r="H11" s="17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row>
    <row r="12" spans="1:1018" x14ac:dyDescent="0.3">
      <c r="B12" s="167" t="s">
        <v>274</v>
      </c>
      <c r="C12" s="165" t="s">
        <v>13</v>
      </c>
      <c r="E12" s="159" t="s">
        <v>274</v>
      </c>
      <c r="F12" s="160">
        <v>0.30386099999999999</v>
      </c>
      <c r="H12" s="341" t="s">
        <v>269</v>
      </c>
    </row>
    <row r="13" spans="1:1018" x14ac:dyDescent="0.3">
      <c r="B13" s="167" t="s">
        <v>14</v>
      </c>
      <c r="C13" s="165" t="s">
        <v>9</v>
      </c>
      <c r="E13" s="159" t="s">
        <v>14</v>
      </c>
      <c r="F13" s="160">
        <v>1.2595799999999999</v>
      </c>
      <c r="H13" s="171" t="s">
        <v>299</v>
      </c>
    </row>
    <row r="14" spans="1:1018" x14ac:dyDescent="0.3">
      <c r="B14" s="167" t="s">
        <v>275</v>
      </c>
      <c r="C14" s="165" t="s">
        <v>9</v>
      </c>
      <c r="E14" s="159" t="s">
        <v>275</v>
      </c>
      <c r="F14" s="160">
        <v>0.223638</v>
      </c>
      <c r="H14" s="169" t="s">
        <v>300</v>
      </c>
    </row>
    <row r="15" spans="1:1018" x14ac:dyDescent="0.3">
      <c r="B15" s="167" t="s">
        <v>276</v>
      </c>
      <c r="C15" s="165" t="s">
        <v>9</v>
      </c>
      <c r="E15" s="159" t="s">
        <v>276</v>
      </c>
      <c r="F15" s="160">
        <v>9.3328700000000001E-2</v>
      </c>
      <c r="H15" s="169"/>
    </row>
    <row r="16" spans="1:1018" x14ac:dyDescent="0.3">
      <c r="B16" s="167" t="s">
        <v>277</v>
      </c>
      <c r="C16" s="165" t="s">
        <v>9</v>
      </c>
      <c r="E16" s="159" t="s">
        <v>277</v>
      </c>
      <c r="F16" s="160">
        <v>0.59731400000000001</v>
      </c>
    </row>
    <row r="17" spans="2:6" x14ac:dyDescent="0.3">
      <c r="B17" s="167" t="s">
        <v>278</v>
      </c>
      <c r="C17" s="165" t="s">
        <v>9</v>
      </c>
      <c r="E17" s="159" t="s">
        <v>278</v>
      </c>
      <c r="F17" s="160">
        <v>1.0277099999999999</v>
      </c>
    </row>
    <row r="18" spans="2:6" x14ac:dyDescent="0.3">
      <c r="B18" s="167" t="s">
        <v>279</v>
      </c>
      <c r="C18" s="165" t="s">
        <v>15</v>
      </c>
      <c r="E18" s="159" t="s">
        <v>279</v>
      </c>
      <c r="F18" s="160">
        <v>0.464196</v>
      </c>
    </row>
    <row r="19" spans="2:6" x14ac:dyDescent="0.3">
      <c r="B19" s="167" t="s">
        <v>280</v>
      </c>
      <c r="C19" s="165" t="s">
        <v>9</v>
      </c>
      <c r="E19" s="159" t="s">
        <v>280</v>
      </c>
      <c r="F19" s="160">
        <v>0.59075299999999997</v>
      </c>
    </row>
    <row r="20" spans="2:6" x14ac:dyDescent="0.3">
      <c r="B20" s="167" t="s">
        <v>281</v>
      </c>
      <c r="C20" s="165" t="s">
        <v>9</v>
      </c>
      <c r="E20" s="159" t="s">
        <v>281</v>
      </c>
      <c r="F20" s="160">
        <v>0.48377999999999999</v>
      </c>
    </row>
    <row r="21" spans="2:6" x14ac:dyDescent="0.3">
      <c r="B21" s="167" t="s">
        <v>282</v>
      </c>
      <c r="C21" s="165" t="s">
        <v>9</v>
      </c>
      <c r="E21" s="159" t="s">
        <v>282</v>
      </c>
      <c r="F21" s="160">
        <v>0.62026999999999999</v>
      </c>
    </row>
    <row r="22" spans="2:6" x14ac:dyDescent="0.3">
      <c r="B22" s="167" t="s">
        <v>283</v>
      </c>
      <c r="C22" s="165" t="s">
        <v>9</v>
      </c>
      <c r="E22" s="159" t="s">
        <v>283</v>
      </c>
      <c r="F22" s="160">
        <v>0.61447300000000005</v>
      </c>
    </row>
    <row r="23" spans="2:6" x14ac:dyDescent="0.3">
      <c r="B23" s="167" t="s">
        <v>284</v>
      </c>
      <c r="C23" s="165" t="s">
        <v>9</v>
      </c>
      <c r="E23" s="159" t="s">
        <v>284</v>
      </c>
      <c r="F23" s="160">
        <v>0.53059900000000004</v>
      </c>
    </row>
    <row r="24" spans="2:6" x14ac:dyDescent="0.3">
      <c r="B24" s="167" t="s">
        <v>16</v>
      </c>
      <c r="C24" s="165" t="s">
        <v>9</v>
      </c>
      <c r="E24" s="159" t="s">
        <v>16</v>
      </c>
      <c r="F24" s="160">
        <v>1.1279300000000001</v>
      </c>
    </row>
    <row r="25" spans="2:6" x14ac:dyDescent="0.3">
      <c r="B25" s="167" t="s">
        <v>285</v>
      </c>
      <c r="C25" s="165" t="s">
        <v>9</v>
      </c>
      <c r="E25" s="159" t="s">
        <v>285</v>
      </c>
      <c r="F25" s="160">
        <v>0.50785899999999995</v>
      </c>
    </row>
    <row r="26" spans="2:6" x14ac:dyDescent="0.3">
      <c r="B26" s="167" t="s">
        <v>286</v>
      </c>
      <c r="C26" s="165" t="s">
        <v>17</v>
      </c>
      <c r="E26" s="159" t="s">
        <v>286</v>
      </c>
      <c r="F26" s="160">
        <v>1.0022899999999999</v>
      </c>
    </row>
    <row r="27" spans="2:6" x14ac:dyDescent="0.3">
      <c r="B27" s="167" t="s">
        <v>287</v>
      </c>
      <c r="C27" s="165" t="s">
        <v>9</v>
      </c>
      <c r="E27" s="159" t="s">
        <v>287</v>
      </c>
      <c r="F27" s="160">
        <v>0.48464400000000002</v>
      </c>
    </row>
    <row r="28" spans="2:6" x14ac:dyDescent="0.3">
      <c r="B28" s="167" t="s">
        <v>18</v>
      </c>
      <c r="C28" s="165" t="s">
        <v>19</v>
      </c>
      <c r="E28" s="159" t="s">
        <v>18</v>
      </c>
      <c r="F28" s="160">
        <v>0.58941200000000005</v>
      </c>
    </row>
    <row r="29" spans="2:6" x14ac:dyDescent="0.3">
      <c r="B29" s="167" t="s">
        <v>288</v>
      </c>
      <c r="C29" s="165" t="s">
        <v>9</v>
      </c>
      <c r="E29" s="159" t="s">
        <v>288</v>
      </c>
      <c r="F29" s="160">
        <v>0.463314</v>
      </c>
    </row>
    <row r="30" spans="2:6" x14ac:dyDescent="0.3">
      <c r="B30" s="167" t="s">
        <v>20</v>
      </c>
      <c r="C30" s="165" t="s">
        <v>9</v>
      </c>
      <c r="E30" s="159" t="s">
        <v>20</v>
      </c>
      <c r="F30" s="160">
        <v>0.43709700000000001</v>
      </c>
    </row>
    <row r="31" spans="2:6" x14ac:dyDescent="0.3">
      <c r="B31" s="167" t="s">
        <v>289</v>
      </c>
      <c r="C31" s="165" t="s">
        <v>9</v>
      </c>
      <c r="E31" s="159" t="s">
        <v>289</v>
      </c>
      <c r="F31" s="160">
        <v>0.41000199999999998</v>
      </c>
    </row>
    <row r="32" spans="2:6" x14ac:dyDescent="0.3">
      <c r="B32" s="167" t="s">
        <v>290</v>
      </c>
      <c r="C32" s="165" t="s">
        <v>21</v>
      </c>
      <c r="E32" s="159" t="s">
        <v>290</v>
      </c>
      <c r="F32" s="160">
        <v>4.1712100000000002E-2</v>
      </c>
    </row>
    <row r="33" spans="2:6" x14ac:dyDescent="0.3">
      <c r="B33" s="167" t="s">
        <v>291</v>
      </c>
      <c r="C33" s="165" t="s">
        <v>22</v>
      </c>
      <c r="E33" s="159" t="s">
        <v>291</v>
      </c>
      <c r="F33" s="160">
        <v>0.55086800000000002</v>
      </c>
    </row>
    <row r="34" spans="2:6" x14ac:dyDescent="0.3">
      <c r="B34" s="168"/>
      <c r="C34" s="168"/>
      <c r="E34" s="161"/>
      <c r="F34" s="161"/>
    </row>
    <row r="35" spans="2:6" ht="122.15" customHeight="1" x14ac:dyDescent="0.3">
      <c r="E35" s="343" t="s">
        <v>294</v>
      </c>
      <c r="F35" s="344"/>
    </row>
  </sheetData>
  <mergeCells count="1">
    <mergeCell ref="E35:F35"/>
  </mergeCells>
  <pageMargins left="0.75" right="0.75" top="1" bottom="1" header="0.51180555555555496" footer="0.51180555555555496"/>
  <pageSetup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MJ1311"/>
  <sheetViews>
    <sheetView topLeftCell="E1" zoomScaleNormal="100" workbookViewId="0">
      <selection activeCell="E1" sqref="E1"/>
    </sheetView>
  </sheetViews>
  <sheetFormatPr defaultColWidth="8.84375" defaultRowHeight="14" x14ac:dyDescent="0.3"/>
  <cols>
    <col min="1" max="1" width="2.15234375" style="199" customWidth="1"/>
    <col min="2" max="2" width="2.15234375" style="1" customWidth="1"/>
    <col min="3" max="3" width="43" style="109" customWidth="1"/>
    <col min="4" max="4" width="14.61328125" style="109" customWidth="1"/>
    <col min="5" max="5" width="15.61328125" style="109" customWidth="1"/>
    <col min="6" max="6" width="4.84375" style="109" customWidth="1"/>
    <col min="7" max="7" width="14.84375" style="109" customWidth="1"/>
    <col min="8" max="8" width="4.84375" style="109" customWidth="1"/>
    <col min="9" max="9" width="14.84375" style="109" customWidth="1"/>
    <col min="10" max="10" width="4.84375" style="109" customWidth="1"/>
    <col min="11" max="11" width="14.84375" style="109" customWidth="1"/>
    <col min="12" max="12" width="4.84375" style="109" customWidth="1"/>
    <col min="13" max="13" width="14.84375" style="109" customWidth="1"/>
    <col min="14" max="14" width="4.84375" style="109" customWidth="1"/>
    <col min="15" max="15" width="14.84375" style="109" customWidth="1"/>
    <col min="16" max="16" width="4.84375" style="109" customWidth="1"/>
    <col min="17" max="17" width="14.84375" style="109" customWidth="1"/>
    <col min="18" max="18" width="4.84375" style="109" customWidth="1"/>
    <col min="19" max="19" width="14.84375" style="109" customWidth="1"/>
    <col min="20" max="20" width="4.84375" style="109" customWidth="1"/>
    <col min="21" max="21" width="14.84375" style="109" customWidth="1"/>
    <col min="22" max="22" width="4.84375" style="109" customWidth="1"/>
    <col min="23" max="23" width="14.84375" style="109" customWidth="1"/>
    <col min="24" max="1024" width="10.61328125" style="1" customWidth="1"/>
  </cols>
  <sheetData>
    <row r="1" spans="1:1024" s="78" customFormat="1" ht="45" customHeight="1" x14ac:dyDescent="0.3">
      <c r="A1" s="345"/>
      <c r="B1" s="346"/>
      <c r="C1" s="79" t="s">
        <v>301</v>
      </c>
      <c r="D1" s="79"/>
      <c r="E1" s="80"/>
      <c r="F1" s="110"/>
      <c r="G1" s="110"/>
      <c r="H1" s="110"/>
      <c r="I1" s="110"/>
      <c r="J1" s="110"/>
      <c r="K1" s="110"/>
      <c r="L1" s="110"/>
      <c r="M1" s="110"/>
      <c r="N1" s="110"/>
      <c r="O1" s="110"/>
      <c r="P1" s="110"/>
      <c r="Q1" s="110"/>
      <c r="R1" s="110"/>
      <c r="S1" s="110"/>
      <c r="T1" s="110"/>
      <c r="U1" s="110"/>
      <c r="V1" s="110"/>
      <c r="W1" s="110"/>
    </row>
    <row r="2" spans="1:1024" s="19" customFormat="1" ht="49" customHeight="1" x14ac:dyDescent="0.3">
      <c r="A2" s="199"/>
      <c r="B2" s="1"/>
      <c r="C2" s="80"/>
      <c r="D2" s="78"/>
      <c r="E2" s="78"/>
      <c r="F2" s="80"/>
      <c r="G2" s="78"/>
      <c r="H2" s="78"/>
      <c r="I2" s="78"/>
      <c r="J2" s="78"/>
      <c r="K2" s="78"/>
      <c r="L2" s="78"/>
      <c r="M2" s="78"/>
      <c r="N2" s="78"/>
      <c r="O2" s="78"/>
      <c r="P2" s="78"/>
      <c r="Q2" s="78"/>
      <c r="R2" s="78"/>
      <c r="S2" s="78"/>
      <c r="T2" s="78"/>
      <c r="U2" s="78"/>
      <c r="V2" s="78"/>
      <c r="W2" s="78"/>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19" x14ac:dyDescent="0.3">
      <c r="C3" s="111" t="s">
        <v>302</v>
      </c>
      <c r="D3" s="111"/>
      <c r="E3" s="111"/>
      <c r="F3" s="180"/>
      <c r="G3" s="180"/>
      <c r="H3" s="180"/>
      <c r="I3" s="180"/>
      <c r="J3" s="181"/>
      <c r="K3" s="180"/>
      <c r="L3" s="181"/>
      <c r="M3" s="180"/>
      <c r="N3" s="181"/>
      <c r="O3" s="180"/>
      <c r="P3" s="181"/>
      <c r="Q3" s="180"/>
      <c r="R3" s="181"/>
      <c r="S3" s="180"/>
      <c r="T3" s="181"/>
      <c r="U3" s="180"/>
      <c r="V3" s="181"/>
      <c r="W3" s="180"/>
    </row>
    <row r="4" spans="1:1024" x14ac:dyDescent="0.3">
      <c r="C4" s="112"/>
      <c r="D4" s="112"/>
      <c r="E4" s="112"/>
      <c r="F4" s="182"/>
      <c r="G4" s="182"/>
      <c r="H4" s="182"/>
      <c r="I4" s="182"/>
      <c r="J4" s="182"/>
      <c r="K4" s="182"/>
      <c r="L4" s="182"/>
      <c r="M4" s="182"/>
      <c r="N4" s="182"/>
      <c r="O4" s="182"/>
      <c r="P4" s="182"/>
      <c r="Q4" s="182"/>
      <c r="R4" s="182"/>
      <c r="S4" s="182"/>
      <c r="T4" s="182"/>
      <c r="U4" s="182"/>
      <c r="V4" s="182"/>
      <c r="W4" s="182"/>
    </row>
    <row r="5" spans="1:1024" s="113" customFormat="1" x14ac:dyDescent="0.3">
      <c r="A5" s="260"/>
      <c r="C5" s="287" t="s">
        <v>303</v>
      </c>
      <c r="D5" s="287"/>
      <c r="E5" s="114">
        <f>IF(LCC_Input_Risultati!E13&gt;0,(1/LCC_Input_Risultati!E13)*(1-(1/(1+LCC_Input_Risultati!E13))^LCC_Input_Risultati!E12),LCC_Input_Risultati!E12)</f>
        <v>0</v>
      </c>
      <c r="F5" s="183"/>
      <c r="G5" s="183"/>
      <c r="H5" s="183"/>
      <c r="I5" s="183"/>
      <c r="J5" s="183"/>
      <c r="K5" s="183"/>
      <c r="L5" s="183"/>
      <c r="M5" s="183"/>
      <c r="N5" s="183"/>
      <c r="O5" s="183"/>
      <c r="P5" s="183"/>
      <c r="Q5" s="183"/>
      <c r="R5" s="183"/>
      <c r="S5" s="183"/>
      <c r="T5" s="183"/>
      <c r="U5" s="183"/>
      <c r="V5" s="183"/>
      <c r="W5" s="183"/>
    </row>
    <row r="6" spans="1:1024" x14ac:dyDescent="0.3">
      <c r="C6" s="287" t="s">
        <v>304</v>
      </c>
      <c r="D6" s="287"/>
      <c r="E6" s="114">
        <f>IF(LCC_Input_Risultati!E13=LCC_Input_Risultati!E17,LCC_Input_Risultati!E12,(1/(LCC_Input_Risultati!E13-LCC_Input_Risultati!E17))*(1-((1+LCC_Input_Risultati!E17)/(1+LCC_Input_Risultati!E13))^LCC_Input_Risultati!E12))</f>
        <v>0</v>
      </c>
      <c r="F6" s="184"/>
      <c r="G6" s="184"/>
      <c r="H6" s="184"/>
      <c r="I6" s="184"/>
      <c r="J6" s="184"/>
      <c r="K6" s="184"/>
      <c r="L6" s="184"/>
      <c r="M6" s="184"/>
      <c r="N6" s="184"/>
      <c r="O6" s="184"/>
      <c r="P6" s="184"/>
      <c r="Q6" s="184"/>
      <c r="R6" s="184"/>
      <c r="S6" s="184"/>
      <c r="T6" s="184"/>
      <c r="U6" s="184"/>
      <c r="V6" s="184"/>
      <c r="W6" s="184"/>
    </row>
    <row r="7" spans="1:1024" s="115" customFormat="1" ht="13.5" x14ac:dyDescent="0.3">
      <c r="A7" s="261"/>
      <c r="C7" s="116"/>
      <c r="D7" s="116"/>
      <c r="E7" s="116"/>
      <c r="F7" s="185"/>
      <c r="G7" s="185"/>
      <c r="H7" s="185"/>
      <c r="I7" s="185"/>
      <c r="J7" s="185"/>
      <c r="K7" s="185"/>
      <c r="L7" s="185"/>
      <c r="M7" s="185"/>
      <c r="N7" s="185"/>
      <c r="O7" s="185"/>
      <c r="P7" s="185"/>
      <c r="Q7" s="185"/>
      <c r="R7" s="185"/>
      <c r="S7" s="185"/>
      <c r="T7" s="185"/>
      <c r="U7" s="185"/>
      <c r="V7" s="185"/>
      <c r="W7" s="185"/>
    </row>
    <row r="9" spans="1:1024" ht="19" x14ac:dyDescent="0.3">
      <c r="C9" s="117" t="s">
        <v>305</v>
      </c>
      <c r="D9" s="117"/>
      <c r="E9" s="118"/>
      <c r="F9" s="118"/>
      <c r="G9" s="118"/>
      <c r="H9" s="118"/>
      <c r="I9" s="118"/>
      <c r="J9" s="118"/>
      <c r="K9" s="118"/>
      <c r="L9" s="118"/>
      <c r="M9" s="118"/>
      <c r="N9" s="118"/>
      <c r="O9" s="118"/>
      <c r="P9" s="118"/>
      <c r="Q9" s="118"/>
      <c r="R9" s="118"/>
      <c r="S9" s="118"/>
      <c r="T9" s="118"/>
      <c r="U9" s="118"/>
      <c r="V9" s="118"/>
      <c r="W9" s="118"/>
    </row>
    <row r="10" spans="1:1024" x14ac:dyDescent="0.3">
      <c r="C10" s="118"/>
      <c r="D10" s="118"/>
      <c r="E10" s="119"/>
      <c r="F10" s="119"/>
      <c r="G10" s="119"/>
      <c r="H10" s="119"/>
      <c r="I10" s="119"/>
      <c r="J10" s="119"/>
      <c r="K10" s="119"/>
      <c r="L10" s="119"/>
      <c r="M10" s="119"/>
      <c r="N10" s="119"/>
      <c r="O10" s="119"/>
      <c r="P10" s="119"/>
      <c r="Q10" s="119"/>
      <c r="R10" s="119"/>
      <c r="S10" s="119"/>
      <c r="T10" s="119"/>
      <c r="U10" s="119"/>
      <c r="V10" s="119"/>
      <c r="W10" s="119"/>
    </row>
    <row r="11" spans="1:1024" s="255" customFormat="1" x14ac:dyDescent="0.3">
      <c r="A11" s="199"/>
      <c r="B11" s="1"/>
      <c r="C11" s="254"/>
      <c r="D11" s="254"/>
      <c r="E11" s="120">
        <f>LCC_Input_Risultati!E$6</f>
        <v>0</v>
      </c>
      <c r="F11" s="120"/>
      <c r="G11" s="120">
        <f>LCC_Input_Risultati!G$6</f>
        <v>0</v>
      </c>
      <c r="H11" s="120"/>
      <c r="I11" s="120">
        <f>LCC_Input_Risultati!I$6</f>
        <v>0</v>
      </c>
      <c r="J11" s="120"/>
      <c r="K11" s="120">
        <f>LCC_Input_Risultati!K$6</f>
        <v>0</v>
      </c>
      <c r="L11" s="120"/>
      <c r="M11" s="120">
        <f>LCC_Input_Risultati!M$6</f>
        <v>0</v>
      </c>
      <c r="N11" s="120"/>
      <c r="O11" s="120">
        <f>LCC_Input_Risultati!O$6</f>
        <v>0</v>
      </c>
      <c r="P11" s="120"/>
      <c r="Q11" s="120">
        <f>LCC_Input_Risultati!Q$6</f>
        <v>0</v>
      </c>
      <c r="R11" s="120"/>
      <c r="S11" s="120">
        <f>LCC_Input_Risultati!S$6</f>
        <v>0</v>
      </c>
      <c r="T11" s="120"/>
      <c r="U11" s="120">
        <f>LCC_Input_Risultati!U$6</f>
        <v>0</v>
      </c>
      <c r="V11" s="120"/>
      <c r="W11" s="120">
        <f>LCC_Input_Risultati!W$6</f>
        <v>0</v>
      </c>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3"/>
      <c r="DL11" s="253"/>
      <c r="DM11" s="253"/>
      <c r="DN11" s="253"/>
      <c r="DO11" s="253"/>
      <c r="DP11" s="253"/>
      <c r="DQ11" s="253"/>
      <c r="DR11" s="253"/>
      <c r="DS11" s="253"/>
      <c r="DT11" s="253"/>
      <c r="DU11" s="253"/>
      <c r="DV11" s="253"/>
      <c r="DW11" s="253"/>
      <c r="DX11" s="253"/>
      <c r="DY11" s="253"/>
      <c r="DZ11" s="253"/>
      <c r="EA11" s="253"/>
      <c r="EB11" s="253"/>
      <c r="EC11" s="253"/>
      <c r="ED11" s="253"/>
      <c r="EE11" s="253"/>
      <c r="EF11" s="253"/>
      <c r="EG11" s="253"/>
      <c r="EH11" s="253"/>
      <c r="EI11" s="253"/>
      <c r="EJ11" s="253"/>
      <c r="EK11" s="253"/>
      <c r="EL11" s="253"/>
      <c r="EM11" s="253"/>
      <c r="EN11" s="253"/>
      <c r="EO11" s="253"/>
      <c r="EP11" s="253"/>
      <c r="EQ11" s="253"/>
      <c r="ER11" s="253"/>
      <c r="ES11" s="253"/>
      <c r="ET11" s="253"/>
      <c r="EU11" s="253"/>
      <c r="EV11" s="253"/>
      <c r="EW11" s="253"/>
      <c r="EX11" s="253"/>
      <c r="EY11" s="253"/>
      <c r="EZ11" s="253"/>
      <c r="FA11" s="253"/>
      <c r="FB11" s="253"/>
      <c r="FC11" s="253"/>
      <c r="FD11" s="253"/>
      <c r="FE11" s="253"/>
      <c r="FF11" s="253"/>
      <c r="FG11" s="253"/>
      <c r="FH11" s="253"/>
      <c r="FI11" s="253"/>
      <c r="FJ11" s="253"/>
      <c r="FK11" s="253"/>
      <c r="FL11" s="253"/>
      <c r="FM11" s="253"/>
      <c r="FN11" s="253"/>
      <c r="FO11" s="253"/>
      <c r="FP11" s="253"/>
      <c r="FQ11" s="253"/>
      <c r="FR11" s="253"/>
      <c r="FS11" s="253"/>
      <c r="FT11" s="253"/>
      <c r="FU11" s="253"/>
      <c r="FV11" s="253"/>
      <c r="FW11" s="253"/>
      <c r="FX11" s="253"/>
      <c r="FY11" s="253"/>
      <c r="FZ11" s="253"/>
      <c r="GA11" s="253"/>
      <c r="GB11" s="253"/>
      <c r="GC11" s="253"/>
      <c r="GD11" s="253"/>
      <c r="GE11" s="253"/>
      <c r="GF11" s="253"/>
      <c r="GG11" s="253"/>
      <c r="GH11" s="253"/>
      <c r="GI11" s="253"/>
      <c r="GJ11" s="253"/>
      <c r="GK11" s="253"/>
      <c r="GL11" s="253"/>
      <c r="GM11" s="253"/>
      <c r="GN11" s="253"/>
      <c r="GO11" s="253"/>
      <c r="GP11" s="253"/>
      <c r="GQ11" s="253"/>
      <c r="GR11" s="253"/>
      <c r="GS11" s="253"/>
      <c r="GT11" s="253"/>
      <c r="GU11" s="253"/>
      <c r="GV11" s="253"/>
      <c r="GW11" s="253"/>
      <c r="GX11" s="253"/>
      <c r="GY11" s="253"/>
      <c r="GZ11" s="253"/>
      <c r="HA11" s="253"/>
      <c r="HB11" s="253"/>
      <c r="HC11" s="253"/>
      <c r="HD11" s="253"/>
      <c r="HE11" s="253"/>
      <c r="HF11" s="253"/>
      <c r="HG11" s="253"/>
      <c r="HH11" s="253"/>
      <c r="HI11" s="253"/>
      <c r="HJ11" s="253"/>
      <c r="HK11" s="253"/>
      <c r="HL11" s="253"/>
      <c r="HM11" s="253"/>
      <c r="HN11" s="253"/>
      <c r="HO11" s="253"/>
      <c r="HP11" s="253"/>
      <c r="HQ11" s="253"/>
      <c r="HR11" s="253"/>
      <c r="HS11" s="253"/>
      <c r="HT11" s="253"/>
      <c r="HU11" s="253"/>
      <c r="HV11" s="253"/>
      <c r="HW11" s="253"/>
      <c r="HX11" s="253"/>
      <c r="HY11" s="253"/>
      <c r="HZ11" s="253"/>
      <c r="IA11" s="253"/>
      <c r="IB11" s="253"/>
      <c r="IC11" s="253"/>
      <c r="ID11" s="253"/>
      <c r="IE11" s="253"/>
      <c r="IF11" s="253"/>
      <c r="IG11" s="253"/>
      <c r="IH11" s="253"/>
      <c r="II11" s="253"/>
      <c r="IJ11" s="253"/>
      <c r="IK11" s="253"/>
      <c r="IL11" s="253"/>
      <c r="IM11" s="253"/>
      <c r="IN11" s="253"/>
      <c r="IO11" s="253"/>
      <c r="IP11" s="253"/>
      <c r="IQ11" s="253"/>
      <c r="IR11" s="253"/>
      <c r="IS11" s="253"/>
      <c r="IT11" s="253"/>
      <c r="IU11" s="253"/>
      <c r="IV11" s="253"/>
      <c r="IW11" s="253"/>
      <c r="IX11" s="253"/>
      <c r="IY11" s="253"/>
      <c r="IZ11" s="253"/>
      <c r="JA11" s="253"/>
      <c r="JB11" s="253"/>
      <c r="JC11" s="253"/>
      <c r="JD11" s="253"/>
      <c r="JE11" s="253"/>
      <c r="JF11" s="253"/>
      <c r="JG11" s="253"/>
      <c r="JH11" s="253"/>
      <c r="JI11" s="253"/>
      <c r="JJ11" s="253"/>
      <c r="JK11" s="253"/>
      <c r="JL11" s="253"/>
      <c r="JM11" s="253"/>
      <c r="JN11" s="253"/>
      <c r="JO11" s="253"/>
      <c r="JP11" s="253"/>
      <c r="JQ11" s="253"/>
      <c r="JR11" s="253"/>
      <c r="JS11" s="253"/>
      <c r="JT11" s="253"/>
      <c r="JU11" s="253"/>
      <c r="JV11" s="253"/>
      <c r="JW11" s="253"/>
      <c r="JX11" s="253"/>
      <c r="JY11" s="253"/>
      <c r="JZ11" s="253"/>
      <c r="KA11" s="253"/>
      <c r="KB11" s="253"/>
      <c r="KC11" s="253"/>
      <c r="KD11" s="253"/>
      <c r="KE11" s="253"/>
      <c r="KF11" s="253"/>
      <c r="KG11" s="253"/>
      <c r="KH11" s="253"/>
      <c r="KI11" s="253"/>
      <c r="KJ11" s="253"/>
      <c r="KK11" s="253"/>
      <c r="KL11" s="253"/>
      <c r="KM11" s="253"/>
      <c r="KN11" s="253"/>
      <c r="KO11" s="253"/>
      <c r="KP11" s="253"/>
      <c r="KQ11" s="253"/>
      <c r="KR11" s="253"/>
      <c r="KS11" s="253"/>
      <c r="KT11" s="253"/>
      <c r="KU11" s="253"/>
      <c r="KV11" s="253"/>
      <c r="KW11" s="253"/>
      <c r="KX11" s="253"/>
      <c r="KY11" s="253"/>
      <c r="KZ11" s="253"/>
      <c r="LA11" s="253"/>
      <c r="LB11" s="253"/>
      <c r="LC11" s="253"/>
      <c r="LD11" s="253"/>
      <c r="LE11" s="253"/>
      <c r="LF11" s="253"/>
      <c r="LG11" s="253"/>
      <c r="LH11" s="253"/>
      <c r="LI11" s="253"/>
      <c r="LJ11" s="253"/>
      <c r="LK11" s="253"/>
      <c r="LL11" s="253"/>
      <c r="LM11" s="253"/>
      <c r="LN11" s="253"/>
      <c r="LO11" s="253"/>
      <c r="LP11" s="253"/>
      <c r="LQ11" s="253"/>
      <c r="LR11" s="253"/>
      <c r="LS11" s="253"/>
      <c r="LT11" s="253"/>
      <c r="LU11" s="253"/>
      <c r="LV11" s="253"/>
      <c r="LW11" s="253"/>
      <c r="LX11" s="253"/>
      <c r="LY11" s="253"/>
      <c r="LZ11" s="253"/>
      <c r="MA11" s="253"/>
      <c r="MB11" s="253"/>
      <c r="MC11" s="253"/>
      <c r="MD11" s="253"/>
      <c r="ME11" s="253"/>
      <c r="MF11" s="253"/>
      <c r="MG11" s="253"/>
      <c r="MH11" s="253"/>
      <c r="MI11" s="253"/>
      <c r="MJ11" s="253"/>
      <c r="MK11" s="253"/>
      <c r="ML11" s="253"/>
      <c r="MM11" s="253"/>
      <c r="MN11" s="253"/>
      <c r="MO11" s="253"/>
      <c r="MP11" s="253"/>
      <c r="MQ11" s="253"/>
      <c r="MR11" s="253"/>
      <c r="MS11" s="253"/>
      <c r="MT11" s="253"/>
      <c r="MU11" s="253"/>
      <c r="MV11" s="253"/>
      <c r="MW11" s="253"/>
      <c r="MX11" s="253"/>
      <c r="MY11" s="253"/>
      <c r="MZ11" s="253"/>
      <c r="NA11" s="253"/>
      <c r="NB11" s="253"/>
      <c r="NC11" s="253"/>
      <c r="ND11" s="253"/>
      <c r="NE11" s="253"/>
      <c r="NF11" s="253"/>
      <c r="NG11" s="253"/>
      <c r="NH11" s="253"/>
      <c r="NI11" s="253"/>
      <c r="NJ11" s="253"/>
      <c r="NK11" s="253"/>
      <c r="NL11" s="253"/>
      <c r="NM11" s="253"/>
      <c r="NN11" s="253"/>
      <c r="NO11" s="253"/>
      <c r="NP11" s="253"/>
      <c r="NQ11" s="253"/>
      <c r="NR11" s="253"/>
      <c r="NS11" s="253"/>
      <c r="NT11" s="253"/>
      <c r="NU11" s="253"/>
      <c r="NV11" s="253"/>
      <c r="NW11" s="253"/>
      <c r="NX11" s="253"/>
      <c r="NY11" s="253"/>
      <c r="NZ11" s="253"/>
      <c r="OA11" s="253"/>
      <c r="OB11" s="253"/>
      <c r="OC11" s="253"/>
      <c r="OD11" s="253"/>
      <c r="OE11" s="253"/>
      <c r="OF11" s="253"/>
      <c r="OG11" s="253"/>
      <c r="OH11" s="253"/>
      <c r="OI11" s="253"/>
      <c r="OJ11" s="253"/>
      <c r="OK11" s="253"/>
      <c r="OL11" s="253"/>
      <c r="OM11" s="253"/>
      <c r="ON11" s="253"/>
      <c r="OO11" s="253"/>
      <c r="OP11" s="253"/>
      <c r="OQ11" s="253"/>
      <c r="OR11" s="253"/>
      <c r="OS11" s="253"/>
      <c r="OT11" s="253"/>
      <c r="OU11" s="253"/>
      <c r="OV11" s="253"/>
      <c r="OW11" s="253"/>
      <c r="OX11" s="253"/>
      <c r="OY11" s="253"/>
      <c r="OZ11" s="253"/>
      <c r="PA11" s="253"/>
      <c r="PB11" s="253"/>
      <c r="PC11" s="253"/>
      <c r="PD11" s="253"/>
      <c r="PE11" s="253"/>
      <c r="PF11" s="253"/>
      <c r="PG11" s="253"/>
      <c r="PH11" s="253"/>
      <c r="PI11" s="253"/>
      <c r="PJ11" s="253"/>
      <c r="PK11" s="253"/>
      <c r="PL11" s="253"/>
      <c r="PM11" s="253"/>
      <c r="PN11" s="253"/>
      <c r="PO11" s="253"/>
      <c r="PP11" s="253"/>
      <c r="PQ11" s="253"/>
      <c r="PR11" s="253"/>
      <c r="PS11" s="253"/>
      <c r="PT11" s="253"/>
      <c r="PU11" s="253"/>
      <c r="PV11" s="253"/>
      <c r="PW11" s="253"/>
      <c r="PX11" s="253"/>
      <c r="PY11" s="253"/>
      <c r="PZ11" s="253"/>
      <c r="QA11" s="253"/>
      <c r="QB11" s="253"/>
      <c r="QC11" s="253"/>
      <c r="QD11" s="253"/>
      <c r="QE11" s="253"/>
      <c r="QF11" s="253"/>
      <c r="QG11" s="253"/>
      <c r="QH11" s="253"/>
      <c r="QI11" s="253"/>
      <c r="QJ11" s="253"/>
      <c r="QK11" s="253"/>
      <c r="QL11" s="253"/>
      <c r="QM11" s="253"/>
      <c r="QN11" s="253"/>
      <c r="QO11" s="253"/>
      <c r="QP11" s="253"/>
      <c r="QQ11" s="253"/>
      <c r="QR11" s="253"/>
      <c r="QS11" s="253"/>
      <c r="QT11" s="253"/>
      <c r="QU11" s="253"/>
      <c r="QV11" s="253"/>
      <c r="QW11" s="253"/>
      <c r="QX11" s="253"/>
      <c r="QY11" s="253"/>
      <c r="QZ11" s="253"/>
      <c r="RA11" s="253"/>
      <c r="RB11" s="253"/>
      <c r="RC11" s="253"/>
      <c r="RD11" s="253"/>
      <c r="RE11" s="253"/>
      <c r="RF11" s="253"/>
      <c r="RG11" s="253"/>
      <c r="RH11" s="253"/>
      <c r="RI11" s="253"/>
      <c r="RJ11" s="253"/>
      <c r="RK11" s="253"/>
      <c r="RL11" s="253"/>
      <c r="RM11" s="253"/>
      <c r="RN11" s="253"/>
      <c r="RO11" s="253"/>
      <c r="RP11" s="253"/>
      <c r="RQ11" s="253"/>
      <c r="RR11" s="253"/>
      <c r="RS11" s="253"/>
      <c r="RT11" s="253"/>
      <c r="RU11" s="253"/>
      <c r="RV11" s="253"/>
      <c r="RW11" s="253"/>
      <c r="RX11" s="253"/>
      <c r="RY11" s="253"/>
      <c r="RZ11" s="253"/>
      <c r="SA11" s="253"/>
      <c r="SB11" s="253"/>
      <c r="SC11" s="253"/>
      <c r="SD11" s="253"/>
      <c r="SE11" s="253"/>
      <c r="SF11" s="253"/>
      <c r="SG11" s="253"/>
      <c r="SH11" s="253"/>
      <c r="SI11" s="253"/>
      <c r="SJ11" s="253"/>
      <c r="SK11" s="253"/>
      <c r="SL11" s="253"/>
      <c r="SM11" s="253"/>
      <c r="SN11" s="253"/>
      <c r="SO11" s="253"/>
      <c r="SP11" s="253"/>
      <c r="SQ11" s="253"/>
      <c r="SR11" s="253"/>
      <c r="SS11" s="253"/>
      <c r="ST11" s="253"/>
      <c r="SU11" s="253"/>
      <c r="SV11" s="253"/>
      <c r="SW11" s="253"/>
      <c r="SX11" s="253"/>
      <c r="SY11" s="253"/>
      <c r="SZ11" s="253"/>
      <c r="TA11" s="253"/>
      <c r="TB11" s="253"/>
      <c r="TC11" s="253"/>
      <c r="TD11" s="253"/>
      <c r="TE11" s="253"/>
      <c r="TF11" s="253"/>
      <c r="TG11" s="253"/>
      <c r="TH11" s="253"/>
      <c r="TI11" s="253"/>
      <c r="TJ11" s="253"/>
      <c r="TK11" s="253"/>
      <c r="TL11" s="253"/>
      <c r="TM11" s="253"/>
      <c r="TN11" s="253"/>
      <c r="TO11" s="253"/>
      <c r="TP11" s="253"/>
      <c r="TQ11" s="253"/>
      <c r="TR11" s="253"/>
      <c r="TS11" s="253"/>
      <c r="TT11" s="253"/>
      <c r="TU11" s="253"/>
      <c r="TV11" s="253"/>
      <c r="TW11" s="253"/>
      <c r="TX11" s="253"/>
      <c r="TY11" s="253"/>
      <c r="TZ11" s="253"/>
      <c r="UA11" s="253"/>
      <c r="UB11" s="253"/>
      <c r="UC11" s="253"/>
      <c r="UD11" s="253"/>
      <c r="UE11" s="253"/>
      <c r="UF11" s="253"/>
      <c r="UG11" s="253"/>
      <c r="UH11" s="253"/>
      <c r="UI11" s="253"/>
      <c r="UJ11" s="253"/>
      <c r="UK11" s="253"/>
      <c r="UL11" s="253"/>
      <c r="UM11" s="253"/>
      <c r="UN11" s="253"/>
      <c r="UO11" s="253"/>
      <c r="UP11" s="253"/>
      <c r="UQ11" s="253"/>
      <c r="UR11" s="253"/>
      <c r="US11" s="253"/>
      <c r="UT11" s="253"/>
      <c r="UU11" s="253"/>
      <c r="UV11" s="253"/>
      <c r="UW11" s="253"/>
      <c r="UX11" s="253"/>
      <c r="UY11" s="253"/>
      <c r="UZ11" s="253"/>
      <c r="VA11" s="253"/>
      <c r="VB11" s="253"/>
      <c r="VC11" s="253"/>
      <c r="VD11" s="253"/>
      <c r="VE11" s="253"/>
      <c r="VF11" s="253"/>
      <c r="VG11" s="253"/>
      <c r="VH11" s="253"/>
      <c r="VI11" s="253"/>
      <c r="VJ11" s="253"/>
      <c r="VK11" s="253"/>
      <c r="VL11" s="253"/>
      <c r="VM11" s="253"/>
      <c r="VN11" s="253"/>
      <c r="VO11" s="253"/>
      <c r="VP11" s="253"/>
      <c r="VQ11" s="253"/>
      <c r="VR11" s="253"/>
      <c r="VS11" s="253"/>
      <c r="VT11" s="253"/>
      <c r="VU11" s="253"/>
      <c r="VV11" s="253"/>
      <c r="VW11" s="253"/>
      <c r="VX11" s="253"/>
      <c r="VY11" s="253"/>
      <c r="VZ11" s="253"/>
      <c r="WA11" s="253"/>
      <c r="WB11" s="253"/>
      <c r="WC11" s="253"/>
      <c r="WD11" s="253"/>
      <c r="WE11" s="253"/>
      <c r="WF11" s="253"/>
      <c r="WG11" s="253"/>
      <c r="WH11" s="253"/>
      <c r="WI11" s="253"/>
      <c r="WJ11" s="253"/>
      <c r="WK11" s="253"/>
      <c r="WL11" s="253"/>
      <c r="WM11" s="253"/>
      <c r="WN11" s="253"/>
      <c r="WO11" s="253"/>
      <c r="WP11" s="253"/>
      <c r="WQ11" s="253"/>
      <c r="WR11" s="253"/>
      <c r="WS11" s="253"/>
      <c r="WT11" s="253"/>
      <c r="WU11" s="253"/>
      <c r="WV11" s="253"/>
      <c r="WW11" s="253"/>
      <c r="WX11" s="253"/>
      <c r="WY11" s="253"/>
      <c r="WZ11" s="253"/>
      <c r="XA11" s="253"/>
      <c r="XB11" s="253"/>
      <c r="XC11" s="253"/>
      <c r="XD11" s="253"/>
      <c r="XE11" s="253"/>
      <c r="XF11" s="253"/>
      <c r="XG11" s="253"/>
      <c r="XH11" s="253"/>
      <c r="XI11" s="253"/>
      <c r="XJ11" s="253"/>
      <c r="XK11" s="253"/>
      <c r="XL11" s="253"/>
      <c r="XM11" s="253"/>
      <c r="XN11" s="253"/>
      <c r="XO11" s="253"/>
      <c r="XP11" s="253"/>
      <c r="XQ11" s="253"/>
      <c r="XR11" s="253"/>
      <c r="XS11" s="253"/>
      <c r="XT11" s="253"/>
      <c r="XU11" s="253"/>
      <c r="XV11" s="253"/>
      <c r="XW11" s="253"/>
      <c r="XX11" s="253"/>
      <c r="XY11" s="253"/>
      <c r="XZ11" s="253"/>
      <c r="YA11" s="253"/>
      <c r="YB11" s="253"/>
      <c r="YC11" s="253"/>
      <c r="YD11" s="253"/>
      <c r="YE11" s="253"/>
      <c r="YF11" s="253"/>
      <c r="YG11" s="253"/>
      <c r="YH11" s="253"/>
      <c r="YI11" s="253"/>
      <c r="YJ11" s="253"/>
      <c r="YK11" s="253"/>
      <c r="YL11" s="253"/>
      <c r="YM11" s="253"/>
      <c r="YN11" s="253"/>
      <c r="YO11" s="253"/>
      <c r="YP11" s="253"/>
      <c r="YQ11" s="253"/>
      <c r="YR11" s="253"/>
      <c r="YS11" s="253"/>
      <c r="YT11" s="253"/>
      <c r="YU11" s="253"/>
      <c r="YV11" s="253"/>
      <c r="YW11" s="253"/>
      <c r="YX11" s="253"/>
      <c r="YY11" s="253"/>
      <c r="YZ11" s="253"/>
      <c r="ZA11" s="253"/>
      <c r="ZB11" s="253"/>
      <c r="ZC11" s="253"/>
      <c r="ZD11" s="253"/>
      <c r="ZE11" s="253"/>
      <c r="ZF11" s="253"/>
      <c r="ZG11" s="253"/>
      <c r="ZH11" s="253"/>
      <c r="ZI11" s="253"/>
      <c r="ZJ11" s="253"/>
      <c r="ZK11" s="253"/>
      <c r="ZL11" s="253"/>
      <c r="ZM11" s="253"/>
      <c r="ZN11" s="253"/>
      <c r="ZO11" s="253"/>
      <c r="ZP11" s="253"/>
      <c r="ZQ11" s="253"/>
      <c r="ZR11" s="253"/>
      <c r="ZS11" s="253"/>
      <c r="ZT11" s="253"/>
      <c r="ZU11" s="253"/>
      <c r="ZV11" s="253"/>
      <c r="ZW11" s="253"/>
      <c r="ZX11" s="253"/>
      <c r="ZY11" s="253"/>
      <c r="ZZ11" s="253"/>
      <c r="AAA11" s="253"/>
      <c r="AAB11" s="253"/>
      <c r="AAC11" s="253"/>
      <c r="AAD11" s="253"/>
      <c r="AAE11" s="253"/>
      <c r="AAF11" s="253"/>
      <c r="AAG11" s="253"/>
      <c r="AAH11" s="253"/>
      <c r="AAI11" s="253"/>
      <c r="AAJ11" s="253"/>
      <c r="AAK11" s="253"/>
      <c r="AAL11" s="253"/>
      <c r="AAM11" s="253"/>
      <c r="AAN11" s="253"/>
      <c r="AAO11" s="253"/>
      <c r="AAP11" s="253"/>
      <c r="AAQ11" s="253"/>
      <c r="AAR11" s="253"/>
      <c r="AAS11" s="253"/>
      <c r="AAT11" s="253"/>
      <c r="AAU11" s="253"/>
      <c r="AAV11" s="253"/>
      <c r="AAW11" s="253"/>
      <c r="AAX11" s="253"/>
      <c r="AAY11" s="253"/>
      <c r="AAZ11" s="253"/>
      <c r="ABA11" s="253"/>
      <c r="ABB11" s="253"/>
      <c r="ABC11" s="253"/>
      <c r="ABD11" s="253"/>
      <c r="ABE11" s="253"/>
      <c r="ABF11" s="253"/>
      <c r="ABG11" s="253"/>
      <c r="ABH11" s="253"/>
      <c r="ABI11" s="253"/>
      <c r="ABJ11" s="253"/>
      <c r="ABK11" s="253"/>
      <c r="ABL11" s="253"/>
      <c r="ABM11" s="253"/>
      <c r="ABN11" s="253"/>
      <c r="ABO11" s="253"/>
      <c r="ABP11" s="253"/>
      <c r="ABQ11" s="253"/>
      <c r="ABR11" s="253"/>
      <c r="ABS11" s="253"/>
      <c r="ABT11" s="253"/>
      <c r="ABU11" s="253"/>
      <c r="ABV11" s="253"/>
      <c r="ABW11" s="253"/>
      <c r="ABX11" s="253"/>
      <c r="ABY11" s="253"/>
      <c r="ABZ11" s="253"/>
      <c r="ACA11" s="253"/>
      <c r="ACB11" s="253"/>
      <c r="ACC11" s="253"/>
      <c r="ACD11" s="253"/>
      <c r="ACE11" s="253"/>
      <c r="ACF11" s="253"/>
      <c r="ACG11" s="253"/>
      <c r="ACH11" s="253"/>
      <c r="ACI11" s="253"/>
      <c r="ACJ11" s="253"/>
      <c r="ACK11" s="253"/>
      <c r="ACL11" s="253"/>
      <c r="ACM11" s="253"/>
      <c r="ACN11" s="253"/>
      <c r="ACO11" s="253"/>
      <c r="ACP11" s="253"/>
      <c r="ACQ11" s="253"/>
      <c r="ACR11" s="253"/>
      <c r="ACS11" s="253"/>
      <c r="ACT11" s="253"/>
      <c r="ACU11" s="253"/>
      <c r="ACV11" s="253"/>
      <c r="ACW11" s="253"/>
      <c r="ACX11" s="253"/>
      <c r="ACY11" s="253"/>
      <c r="ACZ11" s="253"/>
      <c r="ADA11" s="253"/>
      <c r="ADB11" s="253"/>
      <c r="ADC11" s="253"/>
      <c r="ADD11" s="253"/>
      <c r="ADE11" s="253"/>
      <c r="ADF11" s="253"/>
      <c r="ADG11" s="253"/>
      <c r="ADH11" s="253"/>
      <c r="ADI11" s="253"/>
      <c r="ADJ11" s="253"/>
      <c r="ADK11" s="253"/>
      <c r="ADL11" s="253"/>
      <c r="ADM11" s="253"/>
      <c r="ADN11" s="253"/>
      <c r="ADO11" s="253"/>
      <c r="ADP11" s="253"/>
      <c r="ADQ11" s="253"/>
      <c r="ADR11" s="253"/>
      <c r="ADS11" s="253"/>
      <c r="ADT11" s="253"/>
      <c r="ADU11" s="253"/>
      <c r="ADV11" s="253"/>
      <c r="ADW11" s="253"/>
      <c r="ADX11" s="253"/>
      <c r="ADY11" s="253"/>
      <c r="ADZ11" s="253"/>
      <c r="AEA11" s="253"/>
      <c r="AEB11" s="253"/>
      <c r="AEC11" s="253"/>
      <c r="AED11" s="253"/>
      <c r="AEE11" s="253"/>
      <c r="AEF11" s="253"/>
      <c r="AEG11" s="253"/>
      <c r="AEH11" s="253"/>
      <c r="AEI11" s="253"/>
      <c r="AEJ11" s="253"/>
      <c r="AEK11" s="253"/>
      <c r="AEL11" s="253"/>
      <c r="AEM11" s="253"/>
      <c r="AEN11" s="253"/>
      <c r="AEO11" s="253"/>
      <c r="AEP11" s="253"/>
      <c r="AEQ11" s="253"/>
      <c r="AER11" s="253"/>
      <c r="AES11" s="253"/>
      <c r="AET11" s="253"/>
      <c r="AEU11" s="253"/>
      <c r="AEV11" s="253"/>
      <c r="AEW11" s="253"/>
      <c r="AEX11" s="253"/>
      <c r="AEY11" s="253"/>
      <c r="AEZ11" s="253"/>
      <c r="AFA11" s="253"/>
      <c r="AFB11" s="253"/>
      <c r="AFC11" s="253"/>
      <c r="AFD11" s="253"/>
      <c r="AFE11" s="253"/>
      <c r="AFF11" s="253"/>
      <c r="AFG11" s="253"/>
      <c r="AFH11" s="253"/>
      <c r="AFI11" s="253"/>
      <c r="AFJ11" s="253"/>
      <c r="AFK11" s="253"/>
      <c r="AFL11" s="253"/>
      <c r="AFM11" s="253"/>
      <c r="AFN11" s="253"/>
      <c r="AFO11" s="253"/>
      <c r="AFP11" s="253"/>
      <c r="AFQ11" s="253"/>
      <c r="AFR11" s="253"/>
      <c r="AFS11" s="253"/>
      <c r="AFT11" s="253"/>
      <c r="AFU11" s="253"/>
      <c r="AFV11" s="253"/>
      <c r="AFW11" s="253"/>
      <c r="AFX11" s="253"/>
      <c r="AFY11" s="253"/>
      <c r="AFZ11" s="253"/>
      <c r="AGA11" s="253"/>
      <c r="AGB11" s="253"/>
      <c r="AGC11" s="253"/>
      <c r="AGD11" s="253"/>
      <c r="AGE11" s="253"/>
      <c r="AGF11" s="253"/>
      <c r="AGG11" s="253"/>
      <c r="AGH11" s="253"/>
      <c r="AGI11" s="253"/>
      <c r="AGJ11" s="253"/>
      <c r="AGK11" s="253"/>
      <c r="AGL11" s="253"/>
      <c r="AGM11" s="253"/>
      <c r="AGN11" s="253"/>
      <c r="AGO11" s="253"/>
      <c r="AGP11" s="253"/>
      <c r="AGQ11" s="253"/>
      <c r="AGR11" s="253"/>
      <c r="AGS11" s="253"/>
      <c r="AGT11" s="253"/>
      <c r="AGU11" s="253"/>
      <c r="AGV11" s="253"/>
      <c r="AGW11" s="253"/>
      <c r="AGX11" s="253"/>
      <c r="AGY11" s="253"/>
      <c r="AGZ11" s="253"/>
      <c r="AHA11" s="253"/>
      <c r="AHB11" s="253"/>
      <c r="AHC11" s="253"/>
      <c r="AHD11" s="253"/>
      <c r="AHE11" s="253"/>
      <c r="AHF11" s="253"/>
      <c r="AHG11" s="253"/>
      <c r="AHH11" s="253"/>
      <c r="AHI11" s="253"/>
      <c r="AHJ11" s="253"/>
      <c r="AHK11" s="253"/>
      <c r="AHL11" s="253"/>
      <c r="AHM11" s="253"/>
      <c r="AHN11" s="253"/>
      <c r="AHO11" s="253"/>
      <c r="AHP11" s="253"/>
      <c r="AHQ11" s="253"/>
      <c r="AHR11" s="253"/>
      <c r="AHS11" s="253"/>
      <c r="AHT11" s="253"/>
      <c r="AHU11" s="253"/>
      <c r="AHV11" s="253"/>
      <c r="AHW11" s="253"/>
      <c r="AHX11" s="253"/>
      <c r="AHY11" s="253"/>
      <c r="AHZ11" s="253"/>
      <c r="AIA11" s="253"/>
      <c r="AIB11" s="253"/>
      <c r="AIC11" s="253"/>
      <c r="AID11" s="253"/>
      <c r="AIE11" s="253"/>
      <c r="AIF11" s="253"/>
      <c r="AIG11" s="253"/>
      <c r="AIH11" s="253"/>
      <c r="AII11" s="253"/>
      <c r="AIJ11" s="253"/>
      <c r="AIK11" s="253"/>
      <c r="AIL11" s="253"/>
      <c r="AIM11" s="253"/>
      <c r="AIN11" s="253"/>
      <c r="AIO11" s="253"/>
      <c r="AIP11" s="253"/>
      <c r="AIQ11" s="253"/>
      <c r="AIR11" s="253"/>
      <c r="AIS11" s="253"/>
      <c r="AIT11" s="253"/>
      <c r="AIU11" s="253"/>
      <c r="AIV11" s="253"/>
      <c r="AIW11" s="253"/>
      <c r="AIX11" s="253"/>
      <c r="AIY11" s="253"/>
      <c r="AIZ11" s="253"/>
      <c r="AJA11" s="253"/>
      <c r="AJB11" s="253"/>
      <c r="AJC11" s="253"/>
      <c r="AJD11" s="253"/>
      <c r="AJE11" s="253"/>
      <c r="AJF11" s="253"/>
      <c r="AJG11" s="253"/>
      <c r="AJH11" s="253"/>
      <c r="AJI11" s="253"/>
      <c r="AJJ11" s="253"/>
      <c r="AJK11" s="253"/>
      <c r="AJL11" s="253"/>
      <c r="AJM11" s="253"/>
      <c r="AJN11" s="253"/>
      <c r="AJO11" s="253"/>
      <c r="AJP11" s="253"/>
      <c r="AJQ11" s="253"/>
      <c r="AJR11" s="253"/>
      <c r="AJS11" s="253"/>
      <c r="AJT11" s="253"/>
      <c r="AJU11" s="253"/>
      <c r="AJV11" s="253"/>
      <c r="AJW11" s="253"/>
      <c r="AJX11" s="253"/>
      <c r="AJY11" s="253"/>
      <c r="AJZ11" s="253"/>
      <c r="AKA11" s="253"/>
      <c r="AKB11" s="253"/>
      <c r="AKC11" s="253"/>
      <c r="AKD11" s="253"/>
      <c r="AKE11" s="253"/>
      <c r="AKF11" s="253"/>
      <c r="AKG11" s="253"/>
      <c r="AKH11" s="253"/>
      <c r="AKI11" s="253"/>
      <c r="AKJ11" s="253"/>
      <c r="AKK11" s="253"/>
      <c r="AKL11" s="253"/>
      <c r="AKM11" s="253"/>
      <c r="AKN11" s="253"/>
      <c r="AKO11" s="253"/>
      <c r="AKP11" s="253"/>
      <c r="AKQ11" s="253"/>
      <c r="AKR11" s="253"/>
      <c r="AKS11" s="253"/>
      <c r="AKT11" s="253"/>
      <c r="AKU11" s="253"/>
      <c r="AKV11" s="253"/>
      <c r="AKW11" s="253"/>
      <c r="AKX11" s="253"/>
      <c r="AKY11" s="253"/>
      <c r="AKZ11" s="253"/>
      <c r="ALA11" s="253"/>
      <c r="ALB11" s="253"/>
      <c r="ALC11" s="253"/>
      <c r="ALD11" s="253"/>
      <c r="ALE11" s="253"/>
      <c r="ALF11" s="253"/>
      <c r="ALG11" s="253"/>
      <c r="ALH11" s="253"/>
      <c r="ALI11" s="253"/>
      <c r="ALJ11" s="253"/>
      <c r="ALK11" s="253"/>
      <c r="ALL11" s="253"/>
      <c r="ALM11" s="253"/>
      <c r="ALN11" s="253"/>
      <c r="ALO11" s="253"/>
      <c r="ALP11" s="253"/>
      <c r="ALQ11" s="253"/>
      <c r="ALR11" s="253"/>
      <c r="ALS11" s="253"/>
      <c r="ALT11" s="253"/>
      <c r="ALU11" s="253"/>
      <c r="ALV11" s="253"/>
      <c r="ALW11" s="253"/>
      <c r="ALX11" s="253"/>
      <c r="ALY11" s="253"/>
      <c r="ALZ11" s="253"/>
      <c r="AMA11" s="253"/>
      <c r="AMB11" s="253"/>
      <c r="AMC11" s="253"/>
      <c r="AMD11" s="253"/>
      <c r="AME11" s="253"/>
      <c r="AMF11" s="253"/>
      <c r="AMG11" s="253"/>
      <c r="AMH11" s="253"/>
      <c r="AMI11" s="253"/>
      <c r="AMJ11" s="253"/>
    </row>
    <row r="12" spans="1:1024" ht="30" customHeight="1" x14ac:dyDescent="0.3">
      <c r="C12" s="288" t="s">
        <v>306</v>
      </c>
      <c r="D12" s="118" t="s">
        <v>309</v>
      </c>
      <c r="E12" s="121">
        <f>IF(LCC_Input_Risultati!E19=Dati_di_Riferimento!$H$6,LCC_Input_Risultati!E76*LCC_Input_Risultati!E20,((LCC_Input_Risultati!E50*LCC_Input_Risultati!E78*LCC_Input_Risultati!E79+LCC_Input_Risultati!E54*LCC_Input_Risultati!E81*LCC_Input_Risultati!E82+LCC_Input_Risultati!E58*LCC_Input_Risultati!E84*LCC_Input_Risultati!E85+LCC_Input_Risultati!E62*LCC_Input_Risultati!E87*LCC_Input_Risultati!E88+LCC_Input_Risultati!E66*LCC_Input_Risultati!E90*LCC_Input_Risultati!E91)*LCC_Input_Risultati!E21)*1/1000)</f>
        <v>0</v>
      </c>
      <c r="F12" s="121"/>
      <c r="G12" s="121">
        <f>IF(LCC_Input_Risultati!G19=Dati_di_Riferimento!$H$6,LCC_Input_Risultati!G76*LCC_Input_Risultati!G20,((LCC_Input_Risultati!G50*LCC_Input_Risultati!G78*LCC_Input_Risultati!G79+LCC_Input_Risultati!G54*LCC_Input_Risultati!G81*LCC_Input_Risultati!G82+LCC_Input_Risultati!G58*LCC_Input_Risultati!G84*LCC_Input_Risultati!G85+LCC_Input_Risultati!G62*LCC_Input_Risultati!G87*LCC_Input_Risultati!G88+LCC_Input_Risultati!G66*LCC_Input_Risultati!G90*LCC_Input_Risultati!G91)*LCC_Input_Risultati!G21)*1/1000)</f>
        <v>0</v>
      </c>
      <c r="H12" s="121"/>
      <c r="I12" s="121">
        <f>IF(LCC_Input_Risultati!I19=Dati_di_Riferimento!$H$6,LCC_Input_Risultati!I76*LCC_Input_Risultati!I20,((LCC_Input_Risultati!I50*LCC_Input_Risultati!I78*LCC_Input_Risultati!I79+LCC_Input_Risultati!I54*LCC_Input_Risultati!I81*LCC_Input_Risultati!I82+LCC_Input_Risultati!I58*LCC_Input_Risultati!I84*LCC_Input_Risultati!I85+LCC_Input_Risultati!I62*LCC_Input_Risultati!I87*LCC_Input_Risultati!I88+LCC_Input_Risultati!I66*LCC_Input_Risultati!I90*LCC_Input_Risultati!I91)*LCC_Input_Risultati!I21)*1/1000)</f>
        <v>0</v>
      </c>
      <c r="J12" s="121"/>
      <c r="K12" s="121">
        <f>IF(LCC_Input_Risultati!K19=Dati_di_Riferimento!$H$6,LCC_Input_Risultati!K76*LCC_Input_Risultati!K20,((LCC_Input_Risultati!K50*LCC_Input_Risultati!K78*LCC_Input_Risultati!K79+LCC_Input_Risultati!K54*LCC_Input_Risultati!K81*LCC_Input_Risultati!K82+LCC_Input_Risultati!K58*LCC_Input_Risultati!K84*LCC_Input_Risultati!K85+LCC_Input_Risultati!K62*LCC_Input_Risultati!K87*LCC_Input_Risultati!K88+LCC_Input_Risultati!K66*LCC_Input_Risultati!K90*LCC_Input_Risultati!K91)*LCC_Input_Risultati!K21)*1/1000)</f>
        <v>0</v>
      </c>
      <c r="L12" s="121"/>
      <c r="M12" s="121">
        <f>IF(LCC_Input_Risultati!M19=Dati_di_Riferimento!$H$6,LCC_Input_Risultati!M76*LCC_Input_Risultati!M20,((LCC_Input_Risultati!M50*LCC_Input_Risultati!M78*LCC_Input_Risultati!M79+LCC_Input_Risultati!M54*LCC_Input_Risultati!M81*LCC_Input_Risultati!M82+LCC_Input_Risultati!M58*LCC_Input_Risultati!M84*LCC_Input_Risultati!M85+LCC_Input_Risultati!M62*LCC_Input_Risultati!M87*LCC_Input_Risultati!M88+LCC_Input_Risultati!M66*LCC_Input_Risultati!M90*LCC_Input_Risultati!M91)*LCC_Input_Risultati!M21)*1/1000)</f>
        <v>0</v>
      </c>
      <c r="N12" s="121"/>
      <c r="O12" s="121">
        <f>IF(LCC_Input_Risultati!O19=Dati_di_Riferimento!$H$6,LCC_Input_Risultati!O76*LCC_Input_Risultati!O20,((LCC_Input_Risultati!O50*LCC_Input_Risultati!O78*LCC_Input_Risultati!O79+LCC_Input_Risultati!O54*LCC_Input_Risultati!O81*LCC_Input_Risultati!O82+LCC_Input_Risultati!O58*LCC_Input_Risultati!O84*LCC_Input_Risultati!O85+LCC_Input_Risultati!O62*LCC_Input_Risultati!O87*LCC_Input_Risultati!O88+LCC_Input_Risultati!O66*LCC_Input_Risultati!O90*LCC_Input_Risultati!O91)*LCC_Input_Risultati!O21)*1/1000)</f>
        <v>0</v>
      </c>
      <c r="P12" s="121"/>
      <c r="Q12" s="121">
        <f>IF(LCC_Input_Risultati!Q19=Dati_di_Riferimento!$H$6,LCC_Input_Risultati!Q76*LCC_Input_Risultati!Q20,((LCC_Input_Risultati!Q50*LCC_Input_Risultati!Q78*LCC_Input_Risultati!Q79+LCC_Input_Risultati!Q54*LCC_Input_Risultati!Q81*LCC_Input_Risultati!Q82+LCC_Input_Risultati!Q58*LCC_Input_Risultati!Q84*LCC_Input_Risultati!Q85+LCC_Input_Risultati!Q62*LCC_Input_Risultati!Q87*LCC_Input_Risultati!Q88+LCC_Input_Risultati!Q66*LCC_Input_Risultati!Q90*LCC_Input_Risultati!Q91)*LCC_Input_Risultati!Q21)*1/1000)</f>
        <v>0</v>
      </c>
      <c r="R12" s="121"/>
      <c r="S12" s="121">
        <f>IF(LCC_Input_Risultati!S19=Dati_di_Riferimento!$H$6,LCC_Input_Risultati!S76*LCC_Input_Risultati!S20,((LCC_Input_Risultati!S50*LCC_Input_Risultati!S78*LCC_Input_Risultati!S79+LCC_Input_Risultati!S54*LCC_Input_Risultati!S81*LCC_Input_Risultati!S82+LCC_Input_Risultati!S58*LCC_Input_Risultati!S84*LCC_Input_Risultati!S85+LCC_Input_Risultati!S62*LCC_Input_Risultati!S87*LCC_Input_Risultati!S88+LCC_Input_Risultati!S66*LCC_Input_Risultati!S90*LCC_Input_Risultati!S91)*LCC_Input_Risultati!S21)*1/1000)</f>
        <v>0</v>
      </c>
      <c r="T12" s="121"/>
      <c r="U12" s="121">
        <f>IF(LCC_Input_Risultati!U19=Dati_di_Riferimento!$H$6,LCC_Input_Risultati!U76*LCC_Input_Risultati!U20,((LCC_Input_Risultati!U50*LCC_Input_Risultati!U78*LCC_Input_Risultati!U79+LCC_Input_Risultati!U54*LCC_Input_Risultati!U81*LCC_Input_Risultati!U82+LCC_Input_Risultati!U58*LCC_Input_Risultati!U84*LCC_Input_Risultati!U85+LCC_Input_Risultati!U62*LCC_Input_Risultati!U87*LCC_Input_Risultati!U88+LCC_Input_Risultati!U66*LCC_Input_Risultati!U90*LCC_Input_Risultati!U91)*LCC_Input_Risultati!U21)*1/1000)</f>
        <v>0</v>
      </c>
      <c r="V12" s="121"/>
      <c r="W12" s="121">
        <f>IF(LCC_Input_Risultati!W19=Dati_di_Riferimento!$H$6,LCC_Input_Risultati!W76*LCC_Input_Risultati!W20,((LCC_Input_Risultati!W50*LCC_Input_Risultati!W78*LCC_Input_Risultati!W79+LCC_Input_Risultati!W54*LCC_Input_Risultati!W81*LCC_Input_Risultati!W82+LCC_Input_Risultati!W58*LCC_Input_Risultati!W84*LCC_Input_Risultati!W85+LCC_Input_Risultati!W62*LCC_Input_Risultati!W87*LCC_Input_Risultati!W88+LCC_Input_Risultati!W66*LCC_Input_Risultati!W90*LCC_Input_Risultati!W91)*LCC_Input_Risultati!W21)*1/1000)</f>
        <v>0</v>
      </c>
    </row>
    <row r="13" spans="1:1024" ht="30" customHeight="1" x14ac:dyDescent="0.3">
      <c r="C13" s="288" t="s">
        <v>307</v>
      </c>
      <c r="D13" s="118" t="str">
        <f>LCC_Input_Risultati!E$11&amp;"/anno.stanza"</f>
        <v>/anno.stanza</v>
      </c>
      <c r="E13" s="121">
        <f>E12*LCC_Input_Risultati!E16</f>
        <v>0</v>
      </c>
      <c r="F13" s="121"/>
      <c r="G13" s="121">
        <f>G12*LCC_Input_Risultati!G16</f>
        <v>0</v>
      </c>
      <c r="H13" s="121"/>
      <c r="I13" s="121">
        <f>I12*LCC_Input_Risultati!I16</f>
        <v>0</v>
      </c>
      <c r="J13" s="121"/>
      <c r="K13" s="121">
        <f>K12*LCC_Input_Risultati!K16</f>
        <v>0</v>
      </c>
      <c r="L13" s="121"/>
      <c r="M13" s="121">
        <f>M12*LCC_Input_Risultati!M16</f>
        <v>0</v>
      </c>
      <c r="N13" s="121"/>
      <c r="O13" s="121">
        <f>O12*LCC_Input_Risultati!O16</f>
        <v>0</v>
      </c>
      <c r="P13" s="121"/>
      <c r="Q13" s="121">
        <f>Q12*LCC_Input_Risultati!Q16</f>
        <v>0</v>
      </c>
      <c r="R13" s="121"/>
      <c r="S13" s="121">
        <f>S12*LCC_Input_Risultati!S16</f>
        <v>0</v>
      </c>
      <c r="T13" s="121"/>
      <c r="U13" s="121">
        <f>U12*LCC_Input_Risultati!U16</f>
        <v>0</v>
      </c>
      <c r="V13" s="121"/>
      <c r="W13" s="121">
        <f>W12*LCC_Input_Risultati!W16</f>
        <v>0</v>
      </c>
    </row>
    <row r="14" spans="1:1024" s="19" customFormat="1" ht="30" customHeight="1" x14ac:dyDescent="0.3">
      <c r="A14" s="199"/>
      <c r="B14" s="1"/>
      <c r="C14" s="289" t="s">
        <v>308</v>
      </c>
      <c r="D14" s="118" t="str">
        <f>LCC_Input_Risultati!E$11&amp;"/stanza"</f>
        <v>/stanza</v>
      </c>
      <c r="E14" s="121">
        <f>E13*$E$6</f>
        <v>0</v>
      </c>
      <c r="F14" s="121"/>
      <c r="G14" s="121">
        <f>G13*$E$6</f>
        <v>0</v>
      </c>
      <c r="H14" s="121"/>
      <c r="I14" s="121">
        <f>I13*$E$6</f>
        <v>0</v>
      </c>
      <c r="J14" s="121"/>
      <c r="K14" s="121">
        <f>K13*$E$6</f>
        <v>0</v>
      </c>
      <c r="L14" s="121"/>
      <c r="M14" s="121">
        <f>M13*$E$6</f>
        <v>0</v>
      </c>
      <c r="N14" s="121"/>
      <c r="O14" s="121">
        <f>O13*$E$6</f>
        <v>0</v>
      </c>
      <c r="P14" s="121"/>
      <c r="Q14" s="121">
        <f>Q13*$E$6</f>
        <v>0</v>
      </c>
      <c r="R14" s="121"/>
      <c r="S14" s="121">
        <f>S13*$E$6</f>
        <v>0</v>
      </c>
      <c r="T14" s="121"/>
      <c r="U14" s="121">
        <f>U13*$E$6</f>
        <v>0</v>
      </c>
      <c r="V14" s="121"/>
      <c r="W14" s="121">
        <f>W13*$E$6</f>
        <v>0</v>
      </c>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row>
    <row r="15" spans="1:1024" s="115" customFormat="1" x14ac:dyDescent="0.3">
      <c r="A15" s="199"/>
      <c r="B15" s="1"/>
      <c r="C15" s="172"/>
      <c r="D15" s="118"/>
      <c r="E15" s="118"/>
      <c r="F15" s="118"/>
      <c r="G15" s="118"/>
      <c r="H15" s="118"/>
      <c r="I15" s="118"/>
      <c r="J15" s="118"/>
      <c r="K15" s="118"/>
      <c r="L15" s="118"/>
      <c r="M15" s="118"/>
      <c r="N15" s="118"/>
      <c r="O15" s="118"/>
      <c r="P15" s="118"/>
      <c r="Q15" s="118"/>
      <c r="R15" s="118"/>
      <c r="S15" s="118"/>
      <c r="T15" s="118"/>
      <c r="U15" s="118"/>
      <c r="V15" s="118"/>
      <c r="W15" s="118"/>
    </row>
    <row r="17" spans="1:23" s="115" customFormat="1" ht="19" x14ac:dyDescent="0.3">
      <c r="A17" s="261"/>
      <c r="C17" s="122" t="s">
        <v>310</v>
      </c>
      <c r="D17" s="122"/>
      <c r="E17" s="123"/>
      <c r="F17" s="123"/>
      <c r="G17" s="123"/>
      <c r="H17" s="123"/>
      <c r="I17" s="123"/>
      <c r="J17" s="123"/>
      <c r="K17" s="123"/>
      <c r="L17" s="123"/>
      <c r="M17" s="123"/>
      <c r="N17" s="123"/>
      <c r="O17" s="123"/>
      <c r="P17" s="123"/>
      <c r="Q17" s="123"/>
      <c r="R17" s="123"/>
      <c r="S17" s="123"/>
      <c r="T17" s="123"/>
      <c r="U17" s="123"/>
      <c r="V17" s="123"/>
      <c r="W17" s="123"/>
    </row>
    <row r="18" spans="1:23" s="115" customFormat="1" x14ac:dyDescent="0.3">
      <c r="A18" s="261"/>
      <c r="C18" s="123"/>
      <c r="D18" s="123"/>
      <c r="E18" s="123"/>
      <c r="F18" s="123"/>
      <c r="G18" s="123"/>
      <c r="H18" s="123"/>
      <c r="I18" s="123"/>
      <c r="J18" s="123"/>
      <c r="K18" s="123"/>
      <c r="L18" s="123"/>
      <c r="M18" s="123"/>
      <c r="N18" s="123"/>
      <c r="O18" s="123"/>
      <c r="P18" s="123"/>
      <c r="Q18" s="123"/>
      <c r="R18" s="123"/>
      <c r="S18" s="123"/>
      <c r="T18" s="123"/>
      <c r="U18" s="123"/>
      <c r="V18" s="123"/>
      <c r="W18" s="123"/>
    </row>
    <row r="19" spans="1:23" s="124" customFormat="1" x14ac:dyDescent="0.3">
      <c r="A19" s="262"/>
      <c r="C19" s="125"/>
      <c r="D19" s="125"/>
      <c r="E19" s="126">
        <f>LCC_Input_Risultati!E$6</f>
        <v>0</v>
      </c>
      <c r="F19" s="126"/>
      <c r="G19" s="126">
        <f>LCC_Input_Risultati!G$6</f>
        <v>0</v>
      </c>
      <c r="H19" s="126"/>
      <c r="I19" s="126">
        <f>LCC_Input_Risultati!I$6</f>
        <v>0</v>
      </c>
      <c r="J19" s="126"/>
      <c r="K19" s="126">
        <f>LCC_Input_Risultati!K$6</f>
        <v>0</v>
      </c>
      <c r="L19" s="126"/>
      <c r="M19" s="126">
        <f>LCC_Input_Risultati!M$6</f>
        <v>0</v>
      </c>
      <c r="N19" s="126"/>
      <c r="O19" s="126">
        <f>LCC_Input_Risultati!O$6</f>
        <v>0</v>
      </c>
      <c r="P19" s="126"/>
      <c r="Q19" s="126">
        <f>LCC_Input_Risultati!Q$6</f>
        <v>0</v>
      </c>
      <c r="R19" s="126"/>
      <c r="S19" s="126">
        <f>LCC_Input_Risultati!S$6</f>
        <v>0</v>
      </c>
      <c r="T19" s="126"/>
      <c r="U19" s="126">
        <f>LCC_Input_Risultati!U$6</f>
        <v>0</v>
      </c>
      <c r="V19" s="126"/>
      <c r="W19" s="126">
        <f>LCC_Input_Risultati!W$6</f>
        <v>0</v>
      </c>
    </row>
    <row r="20" spans="1:23" s="115" customFormat="1" ht="30" customHeight="1" x14ac:dyDescent="0.3">
      <c r="A20" s="261"/>
      <c r="C20" s="294" t="s">
        <v>311</v>
      </c>
      <c r="D20" s="342" t="str">
        <f>LCC_Input_Risultati!E$11&amp;"/anno.stanza"</f>
        <v>/anno.stanza</v>
      </c>
      <c r="E20" s="128">
        <f>IF(LCC_Input_Risultati!E24=Dati_di_Riferimento!$H$13,IF(LCC_Input_Risultati!E50&gt;0,((LCC_Input_Risultati!E27+LCC_Input_Risultati!E96)*LCC_Input_Risultati!E50*LCC_Input_Risultati!E21/LCC_Input_Risultati!E95),0)+IF(LCC_Input_Risultati!E54&gt;0,((LCC_Input_Risultati!E27+LCC_Input_Risultati!E104)*LCC_Input_Risultati!E54*LCC_Input_Risultati!E21/LCC_Input_Risultati!E103),0)+IF(LCC_Input_Risultati!E58&gt;0,((LCC_Input_Risultati!E27+LCC_Input_Risultati!E112)*LCC_Input_Risultati!E58*LCC_Input_Risultati!E21/LCC_Input_Risultati!E111),0)+IF(LCC_Input_Risultati!E62&gt;0,((LCC_Input_Risultati!E27+LCC_Input_Risultati!E120)*LCC_Input_Risultati!E62*LCC_Input_Risultati!E21/LCC_Input_Risultati!E119),0)+IF(LCC_Input_Risultati!E66&gt;0,((LCC_Input_Risultati!E27+LCC_Input_Risultati!E128)*LCC_Input_Risultati!E66*LCC_Input_Risultati!E21/LCC_Input_Risultati!E127),0),IF(LCC_Input_Risultati!E50&gt;0,((LCC_Input_Risultati!E97+LCC_Input_Risultati!E96)*LCC_Input_Risultati!E50*LCC_Input_Risultati!E21/LCC_Input_Risultati!E95),0)+IF(LCC_Input_Risultati!E54&gt;0,((LCC_Input_Risultati!E105+LCC_Input_Risultati!E104)*LCC_Input_Risultati!E54*LCC_Input_Risultati!E21/LCC_Input_Risultati!E103),0)+IF(LCC_Input_Risultati!E58&gt;0,((LCC_Input_Risultati!E113+LCC_Input_Risultati!E112)*LCC_Input_Risultati!E58*LCC_Input_Risultati!E21/LCC_Input_Risultati!E111),0)+IF(LCC_Input_Risultati!E62&gt;0,((LCC_Input_Risultati!E121+LCC_Input_Risultati!E120)*LCC_Input_Risultati!E62*LCC_Input_Risultati!E21/LCC_Input_Risultati!E119),0)+IF(LCC_Input_Risultati!E66&gt;0,((LCC_Input_Risultati!E129+LCC_Input_Risultati!E128)*LCC_Input_Risultati!E66*LCC_Input_Risultati!E21/LCC_Input_Risultati!E127),0))</f>
        <v>0</v>
      </c>
      <c r="F20" s="128"/>
      <c r="G20" s="128">
        <f>IF(LCC_Input_Risultati!G24=Dati_di_Riferimento!$H$13,IF(LCC_Input_Risultati!G50&gt;0,((LCC_Input_Risultati!G27+LCC_Input_Risultati!G96)*LCC_Input_Risultati!G50*LCC_Input_Risultati!G21/LCC_Input_Risultati!G95),0)+IF(LCC_Input_Risultati!G54&gt;0,((LCC_Input_Risultati!G27+LCC_Input_Risultati!G104)*LCC_Input_Risultati!G54*LCC_Input_Risultati!G21/LCC_Input_Risultati!G103),0)+IF(LCC_Input_Risultati!G58&gt;0,((LCC_Input_Risultati!G27+LCC_Input_Risultati!G112)*LCC_Input_Risultati!G58*LCC_Input_Risultati!G21/LCC_Input_Risultati!G111),0)+IF(LCC_Input_Risultati!G62&gt;0,((LCC_Input_Risultati!G27+LCC_Input_Risultati!G120)*LCC_Input_Risultati!G62*LCC_Input_Risultati!G21/LCC_Input_Risultati!G119),0)+IF(LCC_Input_Risultati!G66&gt;0,((LCC_Input_Risultati!G27+LCC_Input_Risultati!G128)*LCC_Input_Risultati!G66*LCC_Input_Risultati!G21/LCC_Input_Risultati!G127),0),IF(LCC_Input_Risultati!G50&gt;0,((LCC_Input_Risultati!G97+LCC_Input_Risultati!G96)*LCC_Input_Risultati!G50*LCC_Input_Risultati!G21/LCC_Input_Risultati!G95),0)+IF(LCC_Input_Risultati!G54&gt;0,((LCC_Input_Risultati!G105+LCC_Input_Risultati!G104)*LCC_Input_Risultati!G54*LCC_Input_Risultati!G21/LCC_Input_Risultati!G103),0)+IF(LCC_Input_Risultati!G58&gt;0,((LCC_Input_Risultati!G113+LCC_Input_Risultati!G112)*LCC_Input_Risultati!G58*LCC_Input_Risultati!G21/LCC_Input_Risultati!G111),0)+IF(LCC_Input_Risultati!G62&gt;0,((LCC_Input_Risultati!G121+LCC_Input_Risultati!G120)*LCC_Input_Risultati!G62*LCC_Input_Risultati!G21/LCC_Input_Risultati!G119),0)+IF(LCC_Input_Risultati!G66&gt;0,((LCC_Input_Risultati!G129+LCC_Input_Risultati!G128)*LCC_Input_Risultati!G66*LCC_Input_Risultati!G21/LCC_Input_Risultati!G127),0))</f>
        <v>0</v>
      </c>
      <c r="H20" s="128"/>
      <c r="I20" s="128">
        <f>IF(LCC_Input_Risultati!I24=Dati_di_Riferimento!$H$13,IF(LCC_Input_Risultati!I50&gt;0,((LCC_Input_Risultati!I27+LCC_Input_Risultati!I96)*LCC_Input_Risultati!I50*LCC_Input_Risultati!I21/LCC_Input_Risultati!I95),0)+IF(LCC_Input_Risultati!I54&gt;0,((LCC_Input_Risultati!I27+LCC_Input_Risultati!I104)*LCC_Input_Risultati!I54*LCC_Input_Risultati!I21/LCC_Input_Risultati!I103),0)+IF(LCC_Input_Risultati!I58&gt;0,((LCC_Input_Risultati!I27+LCC_Input_Risultati!I112)*LCC_Input_Risultati!I58*LCC_Input_Risultati!I21/LCC_Input_Risultati!I111),0)+IF(LCC_Input_Risultati!I62&gt;0,((LCC_Input_Risultati!I27+LCC_Input_Risultati!I120)*LCC_Input_Risultati!I62*LCC_Input_Risultati!I21/LCC_Input_Risultati!I119),0)+IF(LCC_Input_Risultati!I66&gt;0,((LCC_Input_Risultati!I27+LCC_Input_Risultati!I128)*LCC_Input_Risultati!I66*LCC_Input_Risultati!I21/LCC_Input_Risultati!I127),0),IF(LCC_Input_Risultati!I50&gt;0,((LCC_Input_Risultati!I97+LCC_Input_Risultati!I96)*LCC_Input_Risultati!I50*LCC_Input_Risultati!I21/LCC_Input_Risultati!I95),0)+IF(LCC_Input_Risultati!I54&gt;0,((LCC_Input_Risultati!I105+LCC_Input_Risultati!I104)*LCC_Input_Risultati!I54*LCC_Input_Risultati!I21/LCC_Input_Risultati!I103),0)+IF(LCC_Input_Risultati!I58&gt;0,((LCC_Input_Risultati!I113+LCC_Input_Risultati!I112)*LCC_Input_Risultati!I58*LCC_Input_Risultati!I21/LCC_Input_Risultati!I111),0)+IF(LCC_Input_Risultati!I62&gt;0,((LCC_Input_Risultati!I121+LCC_Input_Risultati!I120)*LCC_Input_Risultati!I62*LCC_Input_Risultati!I21/LCC_Input_Risultati!I119),0)+IF(LCC_Input_Risultati!I66&gt;0,((LCC_Input_Risultati!I129+LCC_Input_Risultati!I128)*LCC_Input_Risultati!I66*LCC_Input_Risultati!I21/LCC_Input_Risultati!I127),0))</f>
        <v>0</v>
      </c>
      <c r="J20" s="128"/>
      <c r="K20" s="128">
        <f>IF(LCC_Input_Risultati!K24=Dati_di_Riferimento!$H$13,IF(LCC_Input_Risultati!K50&gt;0,((LCC_Input_Risultati!K27+LCC_Input_Risultati!K96)*LCC_Input_Risultati!K50*LCC_Input_Risultati!K21/LCC_Input_Risultati!K95),0)+IF(LCC_Input_Risultati!K54&gt;0,((LCC_Input_Risultati!K27+LCC_Input_Risultati!K104)*LCC_Input_Risultati!K54*LCC_Input_Risultati!K21/LCC_Input_Risultati!K103),0)+IF(LCC_Input_Risultati!K58&gt;0,((LCC_Input_Risultati!K27+LCC_Input_Risultati!K112)*LCC_Input_Risultati!K58*LCC_Input_Risultati!K21/LCC_Input_Risultati!K111),0)+IF(LCC_Input_Risultati!K62&gt;0,((LCC_Input_Risultati!K27+LCC_Input_Risultati!K120)*LCC_Input_Risultati!K62*LCC_Input_Risultati!K21/LCC_Input_Risultati!K119),0)+IF(LCC_Input_Risultati!K66&gt;0,((LCC_Input_Risultati!K27+LCC_Input_Risultati!K128)*LCC_Input_Risultati!K66*LCC_Input_Risultati!K21/LCC_Input_Risultati!K127),0),IF(LCC_Input_Risultati!K50&gt;0,((LCC_Input_Risultati!K97+LCC_Input_Risultati!K96)*LCC_Input_Risultati!K50*LCC_Input_Risultati!K21/LCC_Input_Risultati!K95),0)+IF(LCC_Input_Risultati!K54&gt;0,((LCC_Input_Risultati!K105+LCC_Input_Risultati!K104)*LCC_Input_Risultati!K54*LCC_Input_Risultati!K21/LCC_Input_Risultati!K103),0)+IF(LCC_Input_Risultati!K58&gt;0,((LCC_Input_Risultati!K113+LCC_Input_Risultati!K112)*LCC_Input_Risultati!K58*LCC_Input_Risultati!K21/LCC_Input_Risultati!K111),0)+IF(LCC_Input_Risultati!K62&gt;0,((LCC_Input_Risultati!K121+LCC_Input_Risultati!K120)*LCC_Input_Risultati!K62*LCC_Input_Risultati!K21/LCC_Input_Risultati!K119),0)+IF(LCC_Input_Risultati!K66&gt;0,((LCC_Input_Risultati!K129+LCC_Input_Risultati!K128)*LCC_Input_Risultati!K66*LCC_Input_Risultati!K21/LCC_Input_Risultati!K127),0))</f>
        <v>0</v>
      </c>
      <c r="L20" s="128"/>
      <c r="M20" s="128">
        <f>IF(LCC_Input_Risultati!M24=Dati_di_Riferimento!$H$13,IF(LCC_Input_Risultati!M50&gt;0,((LCC_Input_Risultati!M27+LCC_Input_Risultati!M96)*LCC_Input_Risultati!M50*LCC_Input_Risultati!M21/LCC_Input_Risultati!M95),0)+IF(LCC_Input_Risultati!M54&gt;0,((LCC_Input_Risultati!M27+LCC_Input_Risultati!M104)*LCC_Input_Risultati!M54*LCC_Input_Risultati!M21/LCC_Input_Risultati!M103),0)+IF(LCC_Input_Risultati!M58&gt;0,((LCC_Input_Risultati!M27+LCC_Input_Risultati!M112)*LCC_Input_Risultati!M58*LCC_Input_Risultati!M21/LCC_Input_Risultati!M111),0)+IF(LCC_Input_Risultati!M62&gt;0,((LCC_Input_Risultati!M27+LCC_Input_Risultati!M120)*LCC_Input_Risultati!M62*LCC_Input_Risultati!M21/LCC_Input_Risultati!M119),0)+IF(LCC_Input_Risultati!M66&gt;0,((LCC_Input_Risultati!M27+LCC_Input_Risultati!M128)*LCC_Input_Risultati!M66*LCC_Input_Risultati!M21/LCC_Input_Risultati!M127),0),IF(LCC_Input_Risultati!M50&gt;0,((LCC_Input_Risultati!M97+LCC_Input_Risultati!M96)*LCC_Input_Risultati!M50*LCC_Input_Risultati!M21/LCC_Input_Risultati!M95),0)+IF(LCC_Input_Risultati!M54&gt;0,((LCC_Input_Risultati!M105+LCC_Input_Risultati!M104)*LCC_Input_Risultati!M54*LCC_Input_Risultati!M21/LCC_Input_Risultati!M103),0)+IF(LCC_Input_Risultati!M58&gt;0,((LCC_Input_Risultati!M113+LCC_Input_Risultati!M112)*LCC_Input_Risultati!M58*LCC_Input_Risultati!M21/LCC_Input_Risultati!M111),0)+IF(LCC_Input_Risultati!M62&gt;0,((LCC_Input_Risultati!M121+LCC_Input_Risultati!M120)*LCC_Input_Risultati!M62*LCC_Input_Risultati!M21/LCC_Input_Risultati!M119),0)+IF(LCC_Input_Risultati!M66&gt;0,((LCC_Input_Risultati!M129+LCC_Input_Risultati!M128)*LCC_Input_Risultati!M66*LCC_Input_Risultati!M21/LCC_Input_Risultati!M127),0))</f>
        <v>0</v>
      </c>
      <c r="N20" s="128"/>
      <c r="O20" s="128">
        <f>IF(LCC_Input_Risultati!O24=Dati_di_Riferimento!$H$13,IF(LCC_Input_Risultati!O50&gt;0,((LCC_Input_Risultati!O27+LCC_Input_Risultati!O96)*LCC_Input_Risultati!O50*LCC_Input_Risultati!O21/LCC_Input_Risultati!O95),0)+IF(LCC_Input_Risultati!O54&gt;0,((LCC_Input_Risultati!O27+LCC_Input_Risultati!O104)*LCC_Input_Risultati!O54*LCC_Input_Risultati!O21/LCC_Input_Risultati!O103),0)+IF(LCC_Input_Risultati!O58&gt;0,((LCC_Input_Risultati!O27+LCC_Input_Risultati!O112)*LCC_Input_Risultati!O58*LCC_Input_Risultati!O21/LCC_Input_Risultati!O111),0)+IF(LCC_Input_Risultati!O62&gt;0,((LCC_Input_Risultati!O27+LCC_Input_Risultati!O120)*LCC_Input_Risultati!O62*LCC_Input_Risultati!O21/LCC_Input_Risultati!O119),0)+IF(LCC_Input_Risultati!O66&gt;0,((LCC_Input_Risultati!O27+LCC_Input_Risultati!O128)*LCC_Input_Risultati!O66*LCC_Input_Risultati!O21/LCC_Input_Risultati!O127),0),IF(LCC_Input_Risultati!O50&gt;0,((LCC_Input_Risultati!O97+LCC_Input_Risultati!O96)*LCC_Input_Risultati!O50*LCC_Input_Risultati!O21/LCC_Input_Risultati!O95),0)+IF(LCC_Input_Risultati!O54&gt;0,((LCC_Input_Risultati!O105+LCC_Input_Risultati!O104)*LCC_Input_Risultati!O54*LCC_Input_Risultati!O21/LCC_Input_Risultati!O103),0)+IF(LCC_Input_Risultati!O58&gt;0,((LCC_Input_Risultati!O113+LCC_Input_Risultati!O112)*LCC_Input_Risultati!O58*LCC_Input_Risultati!O21/LCC_Input_Risultati!O111),0)+IF(LCC_Input_Risultati!O62&gt;0,((LCC_Input_Risultati!O121+LCC_Input_Risultati!O120)*LCC_Input_Risultati!O62*LCC_Input_Risultati!O21/LCC_Input_Risultati!O119),0)+IF(LCC_Input_Risultati!O66&gt;0,((LCC_Input_Risultati!O129+LCC_Input_Risultati!O128)*LCC_Input_Risultati!O66*LCC_Input_Risultati!O21/LCC_Input_Risultati!O127),0))</f>
        <v>0</v>
      </c>
      <c r="P20" s="128"/>
      <c r="Q20" s="128">
        <f>IF(LCC_Input_Risultati!Q24=Dati_di_Riferimento!$H$13,IF(LCC_Input_Risultati!Q50&gt;0,((LCC_Input_Risultati!Q27+LCC_Input_Risultati!Q96)*LCC_Input_Risultati!Q50*LCC_Input_Risultati!Q21/LCC_Input_Risultati!Q95),0)+IF(LCC_Input_Risultati!Q54&gt;0,((LCC_Input_Risultati!Q27+LCC_Input_Risultati!Q104)*LCC_Input_Risultati!Q54*LCC_Input_Risultati!Q21/LCC_Input_Risultati!Q103),0)+IF(LCC_Input_Risultati!Q58&gt;0,((LCC_Input_Risultati!Q27+LCC_Input_Risultati!Q112)*LCC_Input_Risultati!Q58*LCC_Input_Risultati!Q21/LCC_Input_Risultati!Q111),0)+IF(LCC_Input_Risultati!Q62&gt;0,((LCC_Input_Risultati!Q27+LCC_Input_Risultati!Q120)*LCC_Input_Risultati!Q62*LCC_Input_Risultati!Q21/LCC_Input_Risultati!Q119),0)+IF(LCC_Input_Risultati!Q66&gt;0,((LCC_Input_Risultati!Q27+LCC_Input_Risultati!Q128)*LCC_Input_Risultati!Q66*LCC_Input_Risultati!Q21/LCC_Input_Risultati!Q127),0),IF(LCC_Input_Risultati!Q50&gt;0,((LCC_Input_Risultati!Q97+LCC_Input_Risultati!Q96)*LCC_Input_Risultati!Q50*LCC_Input_Risultati!Q21/LCC_Input_Risultati!Q95),0)+IF(LCC_Input_Risultati!Q54&gt;0,((LCC_Input_Risultati!Q105+LCC_Input_Risultati!Q104)*LCC_Input_Risultati!Q54*LCC_Input_Risultati!Q21/LCC_Input_Risultati!Q103),0)+IF(LCC_Input_Risultati!Q58&gt;0,((LCC_Input_Risultati!Q113+LCC_Input_Risultati!Q112)*LCC_Input_Risultati!Q58*LCC_Input_Risultati!Q21/LCC_Input_Risultati!Q111),0)+IF(LCC_Input_Risultati!Q62&gt;0,((LCC_Input_Risultati!Q121+LCC_Input_Risultati!Q120)*LCC_Input_Risultati!Q62*LCC_Input_Risultati!Q21/LCC_Input_Risultati!Q119),0)+IF(LCC_Input_Risultati!Q66&gt;0,((LCC_Input_Risultati!Q129+LCC_Input_Risultati!Q128)*LCC_Input_Risultati!Q66*LCC_Input_Risultati!Q21/LCC_Input_Risultati!Q127),0))</f>
        <v>0</v>
      </c>
      <c r="R20" s="128"/>
      <c r="S20" s="128">
        <f>IF(LCC_Input_Risultati!S24=Dati_di_Riferimento!$H$13,IF(LCC_Input_Risultati!S50&gt;0,((LCC_Input_Risultati!S27+LCC_Input_Risultati!S96)*LCC_Input_Risultati!S50*LCC_Input_Risultati!S21/LCC_Input_Risultati!S95),0)+IF(LCC_Input_Risultati!S54&gt;0,((LCC_Input_Risultati!S27+LCC_Input_Risultati!S104)*LCC_Input_Risultati!S54*LCC_Input_Risultati!S21/LCC_Input_Risultati!S103),0)+IF(LCC_Input_Risultati!S58&gt;0,((LCC_Input_Risultati!S27+LCC_Input_Risultati!S112)*LCC_Input_Risultati!S58*LCC_Input_Risultati!S21/LCC_Input_Risultati!S111),0)+IF(LCC_Input_Risultati!S62&gt;0,((LCC_Input_Risultati!S27+LCC_Input_Risultati!S120)*LCC_Input_Risultati!S62*LCC_Input_Risultati!S21/LCC_Input_Risultati!S119),0)+IF(LCC_Input_Risultati!S66&gt;0,((LCC_Input_Risultati!S27+LCC_Input_Risultati!S128)*LCC_Input_Risultati!S66*LCC_Input_Risultati!S21/LCC_Input_Risultati!S127),0),IF(LCC_Input_Risultati!S50&gt;0,((LCC_Input_Risultati!S97+LCC_Input_Risultati!S96)*LCC_Input_Risultati!S50*LCC_Input_Risultati!S21/LCC_Input_Risultati!S95),0)+IF(LCC_Input_Risultati!S54&gt;0,((LCC_Input_Risultati!S105+LCC_Input_Risultati!S104)*LCC_Input_Risultati!S54*LCC_Input_Risultati!S21/LCC_Input_Risultati!S103),0)+IF(LCC_Input_Risultati!S58&gt;0,((LCC_Input_Risultati!S113+LCC_Input_Risultati!S112)*LCC_Input_Risultati!S58*LCC_Input_Risultati!S21/LCC_Input_Risultati!S111),0)+IF(LCC_Input_Risultati!S62&gt;0,((LCC_Input_Risultati!S121+LCC_Input_Risultati!S120)*LCC_Input_Risultati!S62*LCC_Input_Risultati!S21/LCC_Input_Risultati!S119),0)+IF(LCC_Input_Risultati!S66&gt;0,((LCC_Input_Risultati!S129+LCC_Input_Risultati!S128)*LCC_Input_Risultati!S66*LCC_Input_Risultati!S21/LCC_Input_Risultati!S127),0))</f>
        <v>0</v>
      </c>
      <c r="T20" s="128"/>
      <c r="U20" s="128">
        <f>IF(LCC_Input_Risultati!U24=Dati_di_Riferimento!$H$13,IF(LCC_Input_Risultati!U50&gt;0,((LCC_Input_Risultati!U27+LCC_Input_Risultati!U96)*LCC_Input_Risultati!U50*LCC_Input_Risultati!U21/LCC_Input_Risultati!U95),0)+IF(LCC_Input_Risultati!U54&gt;0,((LCC_Input_Risultati!U27+LCC_Input_Risultati!U104)*LCC_Input_Risultati!U54*LCC_Input_Risultati!U21/LCC_Input_Risultati!U103),0)+IF(LCC_Input_Risultati!U58&gt;0,((LCC_Input_Risultati!U27+LCC_Input_Risultati!U112)*LCC_Input_Risultati!U58*LCC_Input_Risultati!U21/LCC_Input_Risultati!U111),0)+IF(LCC_Input_Risultati!U62&gt;0,((LCC_Input_Risultati!U27+LCC_Input_Risultati!U120)*LCC_Input_Risultati!U62*LCC_Input_Risultati!U21/LCC_Input_Risultati!U119),0)+IF(LCC_Input_Risultati!U66&gt;0,((LCC_Input_Risultati!U27+LCC_Input_Risultati!U128)*LCC_Input_Risultati!U66*LCC_Input_Risultati!U21/LCC_Input_Risultati!U127),0),IF(LCC_Input_Risultati!U50&gt;0,((LCC_Input_Risultati!U97+LCC_Input_Risultati!U96)*LCC_Input_Risultati!U50*LCC_Input_Risultati!U21/LCC_Input_Risultati!U95),0)+IF(LCC_Input_Risultati!U54&gt;0,((LCC_Input_Risultati!U105+LCC_Input_Risultati!U104)*LCC_Input_Risultati!U54*LCC_Input_Risultati!U21/LCC_Input_Risultati!U103),0)+IF(LCC_Input_Risultati!U58&gt;0,((LCC_Input_Risultati!U113+LCC_Input_Risultati!U112)*LCC_Input_Risultati!U58*LCC_Input_Risultati!U21/LCC_Input_Risultati!U111),0)+IF(LCC_Input_Risultati!U62&gt;0,((LCC_Input_Risultati!U121+LCC_Input_Risultati!U120)*LCC_Input_Risultati!U62*LCC_Input_Risultati!U21/LCC_Input_Risultati!U119),0)+IF(LCC_Input_Risultati!U66&gt;0,((LCC_Input_Risultati!U129+LCC_Input_Risultati!U128)*LCC_Input_Risultati!U66*LCC_Input_Risultati!U21/LCC_Input_Risultati!U127),0))</f>
        <v>0</v>
      </c>
      <c r="V20" s="128"/>
      <c r="W20" s="128">
        <f>IF(LCC_Input_Risultati!W24=Dati_di_Riferimento!$H$13,IF(LCC_Input_Risultati!W50&gt;0,((LCC_Input_Risultati!W27+LCC_Input_Risultati!W96)*LCC_Input_Risultati!W50*LCC_Input_Risultati!W21/LCC_Input_Risultati!W95),0)+IF(LCC_Input_Risultati!W54&gt;0,((LCC_Input_Risultati!W27+LCC_Input_Risultati!W104)*LCC_Input_Risultati!W54*LCC_Input_Risultati!W21/LCC_Input_Risultati!W103),0)+IF(LCC_Input_Risultati!W58&gt;0,((LCC_Input_Risultati!W27+LCC_Input_Risultati!W112)*LCC_Input_Risultati!W58*LCC_Input_Risultati!W21/LCC_Input_Risultati!W111),0)+IF(LCC_Input_Risultati!W62&gt;0,((LCC_Input_Risultati!W27+LCC_Input_Risultati!W120)*LCC_Input_Risultati!W62*LCC_Input_Risultati!W21/LCC_Input_Risultati!W119),0)+IF(LCC_Input_Risultati!W66&gt;0,((LCC_Input_Risultati!W27+LCC_Input_Risultati!W128)*LCC_Input_Risultati!W66*LCC_Input_Risultati!W21/LCC_Input_Risultati!W127),0),IF(LCC_Input_Risultati!W50&gt;0,((LCC_Input_Risultati!W97+LCC_Input_Risultati!W96)*LCC_Input_Risultati!W50*LCC_Input_Risultati!W21/LCC_Input_Risultati!W95),0)+IF(LCC_Input_Risultati!W54&gt;0,((LCC_Input_Risultati!W105+LCC_Input_Risultati!W104)*LCC_Input_Risultati!W54*LCC_Input_Risultati!W21/LCC_Input_Risultati!W103),0)+IF(LCC_Input_Risultati!W58&gt;0,((LCC_Input_Risultati!W113+LCC_Input_Risultati!W112)*LCC_Input_Risultati!W58*LCC_Input_Risultati!W21/LCC_Input_Risultati!W111),0)+IF(LCC_Input_Risultati!W62&gt;0,((LCC_Input_Risultati!W121+LCC_Input_Risultati!W120)*LCC_Input_Risultati!W62*LCC_Input_Risultati!W21/LCC_Input_Risultati!W119),0)+IF(LCC_Input_Risultati!W66&gt;0,((LCC_Input_Risultati!W129+LCC_Input_Risultati!W128)*LCC_Input_Risultati!W66*LCC_Input_Risultati!W21/LCC_Input_Risultati!W127),0))</f>
        <v>0</v>
      </c>
    </row>
    <row r="21" spans="1:23" s="115" customFormat="1" ht="30" customHeight="1" x14ac:dyDescent="0.3">
      <c r="A21" s="261"/>
      <c r="C21" s="295" t="s">
        <v>312</v>
      </c>
      <c r="D21" s="342" t="str">
        <f>LCC_Input_Risultati!E$11&amp;"/anno.stanza"</f>
        <v>/anno.stanza</v>
      </c>
      <c r="E21" s="128">
        <f>IF(LCC_Input_Risultati!E24=Dati_di_Riferimento!$H$13,IF(LCC_Input_Risultati!E50&gt;0,((LCC_Input_Risultati!E28+LCC_Input_Risultati!E99)*LCC_Input_Risultati!E50*LCC_Input_Risultati!E21/LCC_Input_Risultati!E98),0)+IF(LCC_Input_Risultati!E54&gt;0,((LCC_Input_Risultati!E28+LCC_Input_Risultati!E107)*LCC_Input_Risultati!E54*LCC_Input_Risultati!E21/LCC_Input_Risultati!E106),0)+IF(LCC_Input_Risultati!E58&gt;0,((LCC_Input_Risultati!E28+LCC_Input_Risultati!E115)*LCC_Input_Risultati!E58*LCC_Input_Risultati!E21/LCC_Input_Risultati!E114),0)+IF(LCC_Input_Risultati!E62&gt;0,((LCC_Input_Risultati!E28+LCC_Input_Risultati!E123)*LCC_Input_Risultati!E62*LCC_Input_Risultati!E21/LCC_Input_Risultati!E122),0)+IF(LCC_Input_Risultati!E66&gt;0,((LCC_Input_Risultati!E28+LCC_Input_Risultati!E131)*LCC_Input_Risultati!E66*LCC_Input_Risultati!E21/LCC_Input_Risultati!E130),0),IF(LCC_Input_Risultati!E50&gt;0,((LCC_Input_Risultati!E100+LCC_Input_Risultati!E99)*LCC_Input_Risultati!E50*LCC_Input_Risultati!E21/LCC_Input_Risultati!E98),0)+IF(LCC_Input_Risultati!E54&gt;0,((LCC_Input_Risultati!E108+LCC_Input_Risultati!E107)*LCC_Input_Risultati!E54*LCC_Input_Risultati!E21/LCC_Input_Risultati!E106),0)+IF(LCC_Input_Risultati!E58&gt;0,((LCC_Input_Risultati!E116+LCC_Input_Risultati!E115)*LCC_Input_Risultati!E58*LCC_Input_Risultati!E21/LCC_Input_Risultati!E114),0)+IF(LCC_Input_Risultati!E62&gt;0,((LCC_Input_Risultati!E124+LCC_Input_Risultati!E123)*LCC_Input_Risultati!E62*LCC_Input_Risultati!E21/LCC_Input_Risultati!E122),0)+IF(LCC_Input_Risultati!E66&gt;0,((LCC_Input_Risultati!E132+LCC_Input_Risultati!E131)*LCC_Input_Risultati!E66*LCC_Input_Risultati!E21/LCC_Input_Risultati!E130),0))</f>
        <v>0</v>
      </c>
      <c r="F21" s="128"/>
      <c r="G21" s="128">
        <f>IF(LCC_Input_Risultati!G24=Dati_di_Riferimento!$H$13,IF(LCC_Input_Risultati!G50&gt;0,((LCC_Input_Risultati!G28+LCC_Input_Risultati!G99)*LCC_Input_Risultati!G50*LCC_Input_Risultati!G21/LCC_Input_Risultati!G98),0)+IF(LCC_Input_Risultati!G54&gt;0,((LCC_Input_Risultati!G28+LCC_Input_Risultati!G107)*LCC_Input_Risultati!G54*LCC_Input_Risultati!G21/LCC_Input_Risultati!G106),0)+IF(LCC_Input_Risultati!G58&gt;0,((LCC_Input_Risultati!G28+LCC_Input_Risultati!G115)*LCC_Input_Risultati!G58*LCC_Input_Risultati!G21/LCC_Input_Risultati!G114),0)+IF(LCC_Input_Risultati!G62&gt;0,((LCC_Input_Risultati!G28+LCC_Input_Risultati!G123)*LCC_Input_Risultati!G62*LCC_Input_Risultati!G21/LCC_Input_Risultati!G122),0)+IF(LCC_Input_Risultati!G66&gt;0,((LCC_Input_Risultati!G28+LCC_Input_Risultati!G131)*LCC_Input_Risultati!G66*LCC_Input_Risultati!G21/LCC_Input_Risultati!G130),0),IF(LCC_Input_Risultati!G50&gt;0,((LCC_Input_Risultati!G100+LCC_Input_Risultati!G99)*LCC_Input_Risultati!G50*LCC_Input_Risultati!G21/LCC_Input_Risultati!G98),0)+IF(LCC_Input_Risultati!G54&gt;0,((LCC_Input_Risultati!G108+LCC_Input_Risultati!G107)*LCC_Input_Risultati!G54*LCC_Input_Risultati!G21/LCC_Input_Risultati!G106),0)+IF(LCC_Input_Risultati!G58&gt;0,((LCC_Input_Risultati!G116+LCC_Input_Risultati!G115)*LCC_Input_Risultati!G58*LCC_Input_Risultati!G21/LCC_Input_Risultati!G114),0)+IF(LCC_Input_Risultati!G62&gt;0,((LCC_Input_Risultati!G124+LCC_Input_Risultati!G123)*LCC_Input_Risultati!G62*LCC_Input_Risultati!G21/LCC_Input_Risultati!G122),0)+IF(LCC_Input_Risultati!G66&gt;0,((LCC_Input_Risultati!G132+LCC_Input_Risultati!G131)*LCC_Input_Risultati!G66*LCC_Input_Risultati!G21/LCC_Input_Risultati!G130),0))</f>
        <v>0</v>
      </c>
      <c r="H21" s="128"/>
      <c r="I21" s="128">
        <f>IF(LCC_Input_Risultati!I24=Dati_di_Riferimento!$H$13,IF(LCC_Input_Risultati!I50&gt;0,((LCC_Input_Risultati!I28+LCC_Input_Risultati!I99)*LCC_Input_Risultati!I50*LCC_Input_Risultati!I21/LCC_Input_Risultati!I98),0)+IF(LCC_Input_Risultati!I54&gt;0,((LCC_Input_Risultati!I28+LCC_Input_Risultati!I107)*LCC_Input_Risultati!I54*LCC_Input_Risultati!I21/LCC_Input_Risultati!I106),0)+IF(LCC_Input_Risultati!I58&gt;0,((LCC_Input_Risultati!I28+LCC_Input_Risultati!I115)*LCC_Input_Risultati!I58*LCC_Input_Risultati!I21/LCC_Input_Risultati!I114),0)+IF(LCC_Input_Risultati!I62&gt;0,((LCC_Input_Risultati!I28+LCC_Input_Risultati!I123)*LCC_Input_Risultati!I62*LCC_Input_Risultati!I21/LCC_Input_Risultati!I122),0)+IF(LCC_Input_Risultati!I66&gt;0,((LCC_Input_Risultati!I28+LCC_Input_Risultati!I131)*LCC_Input_Risultati!I66*LCC_Input_Risultati!I21/LCC_Input_Risultati!I130),0),IF(LCC_Input_Risultati!I50&gt;0,((LCC_Input_Risultati!I100+LCC_Input_Risultati!I99)*LCC_Input_Risultati!I50*LCC_Input_Risultati!I21/LCC_Input_Risultati!I98),0)+IF(LCC_Input_Risultati!I54&gt;0,((LCC_Input_Risultati!I108+LCC_Input_Risultati!I107)*LCC_Input_Risultati!I54*LCC_Input_Risultati!I21/LCC_Input_Risultati!I106),0)+IF(LCC_Input_Risultati!I58&gt;0,((LCC_Input_Risultati!I116+LCC_Input_Risultati!I115)*LCC_Input_Risultati!I58*LCC_Input_Risultati!I21/LCC_Input_Risultati!I114),0)+IF(LCC_Input_Risultati!I62&gt;0,((LCC_Input_Risultati!I124+LCC_Input_Risultati!I123)*LCC_Input_Risultati!I62*LCC_Input_Risultati!I21/LCC_Input_Risultati!I122),0)+IF(LCC_Input_Risultati!I66&gt;0,((LCC_Input_Risultati!I132+LCC_Input_Risultati!I131)*LCC_Input_Risultati!I66*LCC_Input_Risultati!I21/LCC_Input_Risultati!I130),0))</f>
        <v>0</v>
      </c>
      <c r="J21" s="128"/>
      <c r="K21" s="128">
        <f>IF(LCC_Input_Risultati!K24=Dati_di_Riferimento!$H$13,IF(LCC_Input_Risultati!K50&gt;0,((LCC_Input_Risultati!K28+LCC_Input_Risultati!K99)*LCC_Input_Risultati!K50*LCC_Input_Risultati!K21/LCC_Input_Risultati!K98),0)+IF(LCC_Input_Risultati!K54&gt;0,((LCC_Input_Risultati!K28+LCC_Input_Risultati!K107)*LCC_Input_Risultati!K54*LCC_Input_Risultati!K21/LCC_Input_Risultati!K106),0)+IF(LCC_Input_Risultati!K58&gt;0,((LCC_Input_Risultati!K28+LCC_Input_Risultati!K115)*LCC_Input_Risultati!K58*LCC_Input_Risultati!K21/LCC_Input_Risultati!K114),0)+IF(LCC_Input_Risultati!K62&gt;0,((LCC_Input_Risultati!K28+LCC_Input_Risultati!K123)*LCC_Input_Risultati!K62*LCC_Input_Risultati!K21/LCC_Input_Risultati!K122),0)+IF(LCC_Input_Risultati!K66&gt;0,((LCC_Input_Risultati!K28+LCC_Input_Risultati!K131)*LCC_Input_Risultati!K66*LCC_Input_Risultati!K21/LCC_Input_Risultati!K130),0),IF(LCC_Input_Risultati!K50&gt;0,((LCC_Input_Risultati!K100+LCC_Input_Risultati!K99)*LCC_Input_Risultati!K50*LCC_Input_Risultati!K21/LCC_Input_Risultati!K98),0)+IF(LCC_Input_Risultati!K54&gt;0,((LCC_Input_Risultati!K108+LCC_Input_Risultati!K107)*LCC_Input_Risultati!K54*LCC_Input_Risultati!K21/LCC_Input_Risultati!K106),0)+IF(LCC_Input_Risultati!K58&gt;0,((LCC_Input_Risultati!K116+LCC_Input_Risultati!K115)*LCC_Input_Risultati!K58*LCC_Input_Risultati!K21/LCC_Input_Risultati!K114),0)+IF(LCC_Input_Risultati!K62&gt;0,((LCC_Input_Risultati!K124+LCC_Input_Risultati!K123)*LCC_Input_Risultati!K62*LCC_Input_Risultati!K21/LCC_Input_Risultati!K122),0)+IF(LCC_Input_Risultati!K66&gt;0,((LCC_Input_Risultati!K132+LCC_Input_Risultati!K131)*LCC_Input_Risultati!K66*LCC_Input_Risultati!K21/LCC_Input_Risultati!K130),0))</f>
        <v>0</v>
      </c>
      <c r="L21" s="128"/>
      <c r="M21" s="128">
        <f>IF(LCC_Input_Risultati!M24=Dati_di_Riferimento!$H$13,IF(LCC_Input_Risultati!M50&gt;0,((LCC_Input_Risultati!M28+LCC_Input_Risultati!M99)*LCC_Input_Risultati!M50*LCC_Input_Risultati!M21/LCC_Input_Risultati!M98),0)+IF(LCC_Input_Risultati!M54&gt;0,((LCC_Input_Risultati!M28+LCC_Input_Risultati!M107)*LCC_Input_Risultati!M54*LCC_Input_Risultati!M21/LCC_Input_Risultati!M106),0)+IF(LCC_Input_Risultati!M58&gt;0,((LCC_Input_Risultati!M28+LCC_Input_Risultati!M115)*LCC_Input_Risultati!M58*LCC_Input_Risultati!M21/LCC_Input_Risultati!M114),0)+IF(LCC_Input_Risultati!M62&gt;0,((LCC_Input_Risultati!M28+LCC_Input_Risultati!M123)*LCC_Input_Risultati!M62*LCC_Input_Risultati!M21/LCC_Input_Risultati!M122),0)+IF(LCC_Input_Risultati!M66&gt;0,((LCC_Input_Risultati!M28+LCC_Input_Risultati!M131)*LCC_Input_Risultati!M66*LCC_Input_Risultati!M21/LCC_Input_Risultati!M130),0),IF(LCC_Input_Risultati!M50&gt;0,((LCC_Input_Risultati!M100+LCC_Input_Risultati!M99)*LCC_Input_Risultati!M50*LCC_Input_Risultati!M21/LCC_Input_Risultati!M98),0)+IF(LCC_Input_Risultati!M54&gt;0,((LCC_Input_Risultati!M108+LCC_Input_Risultati!M107)*LCC_Input_Risultati!M54*LCC_Input_Risultati!M21/LCC_Input_Risultati!M106),0)+IF(LCC_Input_Risultati!M58&gt;0,((LCC_Input_Risultati!M116+LCC_Input_Risultati!M115)*LCC_Input_Risultati!M58*LCC_Input_Risultati!M21/LCC_Input_Risultati!M114),0)+IF(LCC_Input_Risultati!M62&gt;0,((LCC_Input_Risultati!M124+LCC_Input_Risultati!M123)*LCC_Input_Risultati!M62*LCC_Input_Risultati!M21/LCC_Input_Risultati!M122),0)+IF(LCC_Input_Risultati!M66&gt;0,((LCC_Input_Risultati!M132+LCC_Input_Risultati!M131)*LCC_Input_Risultati!M66*LCC_Input_Risultati!M21/LCC_Input_Risultati!M130),0))</f>
        <v>0</v>
      </c>
      <c r="N21" s="128"/>
      <c r="O21" s="128">
        <f>IF(LCC_Input_Risultati!O24=Dati_di_Riferimento!$H$13,IF(LCC_Input_Risultati!O50&gt;0,((LCC_Input_Risultati!O28+LCC_Input_Risultati!O99)*LCC_Input_Risultati!O50*LCC_Input_Risultati!O21/LCC_Input_Risultati!O98),0)+IF(LCC_Input_Risultati!O54&gt;0,((LCC_Input_Risultati!O28+LCC_Input_Risultati!O107)*LCC_Input_Risultati!O54*LCC_Input_Risultati!O21/LCC_Input_Risultati!O106),0)+IF(LCC_Input_Risultati!O58&gt;0,((LCC_Input_Risultati!O28+LCC_Input_Risultati!O115)*LCC_Input_Risultati!O58*LCC_Input_Risultati!O21/LCC_Input_Risultati!O114),0)+IF(LCC_Input_Risultati!O62&gt;0,((LCC_Input_Risultati!O28+LCC_Input_Risultati!O123)*LCC_Input_Risultati!O62*LCC_Input_Risultati!O21/LCC_Input_Risultati!O122),0)+IF(LCC_Input_Risultati!O66&gt;0,((LCC_Input_Risultati!O28+LCC_Input_Risultati!O131)*LCC_Input_Risultati!O66*LCC_Input_Risultati!O21/LCC_Input_Risultati!O130),0),IF(LCC_Input_Risultati!O50&gt;0,((LCC_Input_Risultati!O100+LCC_Input_Risultati!O99)*LCC_Input_Risultati!O50*LCC_Input_Risultati!O21/LCC_Input_Risultati!O98),0)+IF(LCC_Input_Risultati!O54&gt;0,((LCC_Input_Risultati!O108+LCC_Input_Risultati!O107)*LCC_Input_Risultati!O54*LCC_Input_Risultati!O21/LCC_Input_Risultati!O106),0)+IF(LCC_Input_Risultati!O58&gt;0,((LCC_Input_Risultati!O116+LCC_Input_Risultati!O115)*LCC_Input_Risultati!O58*LCC_Input_Risultati!O21/LCC_Input_Risultati!O114),0)+IF(LCC_Input_Risultati!O62&gt;0,((LCC_Input_Risultati!O124+LCC_Input_Risultati!O123)*LCC_Input_Risultati!O62*LCC_Input_Risultati!O21/LCC_Input_Risultati!O122),0)+IF(LCC_Input_Risultati!O66&gt;0,((LCC_Input_Risultati!O132+LCC_Input_Risultati!O131)*LCC_Input_Risultati!O66*LCC_Input_Risultati!O21/LCC_Input_Risultati!O130),0))</f>
        <v>0</v>
      </c>
      <c r="P21" s="128"/>
      <c r="Q21" s="128">
        <f>IF(LCC_Input_Risultati!Q24=Dati_di_Riferimento!$H$13,IF(LCC_Input_Risultati!Q50&gt;0,((LCC_Input_Risultati!Q28+LCC_Input_Risultati!Q99)*LCC_Input_Risultati!Q50*LCC_Input_Risultati!Q21/LCC_Input_Risultati!Q98),0)+IF(LCC_Input_Risultati!Q54&gt;0,((LCC_Input_Risultati!Q28+LCC_Input_Risultati!Q107)*LCC_Input_Risultati!Q54*LCC_Input_Risultati!Q21/LCC_Input_Risultati!Q106),0)+IF(LCC_Input_Risultati!Q58&gt;0,((LCC_Input_Risultati!Q28+LCC_Input_Risultati!Q115)*LCC_Input_Risultati!Q58*LCC_Input_Risultati!Q21/LCC_Input_Risultati!Q114),0)+IF(LCC_Input_Risultati!Q62&gt;0,((LCC_Input_Risultati!Q28+LCC_Input_Risultati!Q123)*LCC_Input_Risultati!Q62*LCC_Input_Risultati!Q21/LCC_Input_Risultati!Q122),0)+IF(LCC_Input_Risultati!Q66&gt;0,((LCC_Input_Risultati!Q28+LCC_Input_Risultati!Q131)*LCC_Input_Risultati!Q66*LCC_Input_Risultati!Q21/LCC_Input_Risultati!Q130),0),IF(LCC_Input_Risultati!Q50&gt;0,((LCC_Input_Risultati!Q100+LCC_Input_Risultati!Q99)*LCC_Input_Risultati!Q50*LCC_Input_Risultati!Q21/LCC_Input_Risultati!Q98),0)+IF(LCC_Input_Risultati!Q54&gt;0,((LCC_Input_Risultati!Q108+LCC_Input_Risultati!Q107)*LCC_Input_Risultati!Q54*LCC_Input_Risultati!Q21/LCC_Input_Risultati!Q106),0)+IF(LCC_Input_Risultati!Q58&gt;0,((LCC_Input_Risultati!Q116+LCC_Input_Risultati!Q115)*LCC_Input_Risultati!Q58*LCC_Input_Risultati!Q21/LCC_Input_Risultati!Q114),0)+IF(LCC_Input_Risultati!Q62&gt;0,((LCC_Input_Risultati!Q124+LCC_Input_Risultati!Q123)*LCC_Input_Risultati!Q62*LCC_Input_Risultati!Q21/LCC_Input_Risultati!Q122),0)+IF(LCC_Input_Risultati!Q66&gt;0,((LCC_Input_Risultati!Q132+LCC_Input_Risultati!Q131)*LCC_Input_Risultati!Q66*LCC_Input_Risultati!Q21/LCC_Input_Risultati!Q130),0))</f>
        <v>0</v>
      </c>
      <c r="R21" s="128"/>
      <c r="S21" s="128">
        <f>IF(LCC_Input_Risultati!S24=Dati_di_Riferimento!$H$13,IF(LCC_Input_Risultati!S50&gt;0,((LCC_Input_Risultati!S28+LCC_Input_Risultati!S99)*LCC_Input_Risultati!S50*LCC_Input_Risultati!S21/LCC_Input_Risultati!S98),0)+IF(LCC_Input_Risultati!S54&gt;0,((LCC_Input_Risultati!S28+LCC_Input_Risultati!S107)*LCC_Input_Risultati!S54*LCC_Input_Risultati!S21/LCC_Input_Risultati!S106),0)+IF(LCC_Input_Risultati!S58&gt;0,((LCC_Input_Risultati!S28+LCC_Input_Risultati!S115)*LCC_Input_Risultati!S58*LCC_Input_Risultati!S21/LCC_Input_Risultati!S114),0)+IF(LCC_Input_Risultati!S62&gt;0,((LCC_Input_Risultati!S28+LCC_Input_Risultati!S123)*LCC_Input_Risultati!S62*LCC_Input_Risultati!S21/LCC_Input_Risultati!S122),0)+IF(LCC_Input_Risultati!S66&gt;0,((LCC_Input_Risultati!S28+LCC_Input_Risultati!S131)*LCC_Input_Risultati!S66*LCC_Input_Risultati!S21/LCC_Input_Risultati!S130),0),IF(LCC_Input_Risultati!S50&gt;0,((LCC_Input_Risultati!S100+LCC_Input_Risultati!S99)*LCC_Input_Risultati!S50*LCC_Input_Risultati!S21/LCC_Input_Risultati!S98),0)+IF(LCC_Input_Risultati!S54&gt;0,((LCC_Input_Risultati!S108+LCC_Input_Risultati!S107)*LCC_Input_Risultati!S54*LCC_Input_Risultati!S21/LCC_Input_Risultati!S106),0)+IF(LCC_Input_Risultati!S58&gt;0,((LCC_Input_Risultati!S116+LCC_Input_Risultati!S115)*LCC_Input_Risultati!S58*LCC_Input_Risultati!S21/LCC_Input_Risultati!S114),0)+IF(LCC_Input_Risultati!S62&gt;0,((LCC_Input_Risultati!S124+LCC_Input_Risultati!S123)*LCC_Input_Risultati!S62*LCC_Input_Risultati!S21/LCC_Input_Risultati!S122),0)+IF(LCC_Input_Risultati!S66&gt;0,((LCC_Input_Risultati!S132+LCC_Input_Risultati!S131)*LCC_Input_Risultati!S66*LCC_Input_Risultati!S21/LCC_Input_Risultati!S130),0))</f>
        <v>0</v>
      </c>
      <c r="T21" s="128"/>
      <c r="U21" s="128">
        <f>IF(LCC_Input_Risultati!U24=Dati_di_Riferimento!$H$13,IF(LCC_Input_Risultati!U50&gt;0,((LCC_Input_Risultati!U28+LCC_Input_Risultati!U99)*LCC_Input_Risultati!U50*LCC_Input_Risultati!U21/LCC_Input_Risultati!U98),0)+IF(LCC_Input_Risultati!U54&gt;0,((LCC_Input_Risultati!U28+LCC_Input_Risultati!U107)*LCC_Input_Risultati!U54*LCC_Input_Risultati!U21/LCC_Input_Risultati!U106),0)+IF(LCC_Input_Risultati!U58&gt;0,((LCC_Input_Risultati!U28+LCC_Input_Risultati!U115)*LCC_Input_Risultati!U58*LCC_Input_Risultati!U21/LCC_Input_Risultati!U114),0)+IF(LCC_Input_Risultati!U62&gt;0,((LCC_Input_Risultati!U28+LCC_Input_Risultati!U123)*LCC_Input_Risultati!U62*LCC_Input_Risultati!U21/LCC_Input_Risultati!U122),0)+IF(LCC_Input_Risultati!U66&gt;0,((LCC_Input_Risultati!U28+LCC_Input_Risultati!U131)*LCC_Input_Risultati!U66*LCC_Input_Risultati!U21/LCC_Input_Risultati!U130),0),IF(LCC_Input_Risultati!U50&gt;0,((LCC_Input_Risultati!U100+LCC_Input_Risultati!U99)*LCC_Input_Risultati!U50*LCC_Input_Risultati!U21/LCC_Input_Risultati!U98),0)+IF(LCC_Input_Risultati!U54&gt;0,((LCC_Input_Risultati!U108+LCC_Input_Risultati!U107)*LCC_Input_Risultati!U54*LCC_Input_Risultati!U21/LCC_Input_Risultati!U106),0)+IF(LCC_Input_Risultati!U58&gt;0,((LCC_Input_Risultati!U116+LCC_Input_Risultati!U115)*LCC_Input_Risultati!U58*LCC_Input_Risultati!U21/LCC_Input_Risultati!U114),0)+IF(LCC_Input_Risultati!U62&gt;0,((LCC_Input_Risultati!U124+LCC_Input_Risultati!U123)*LCC_Input_Risultati!U62*LCC_Input_Risultati!U21/LCC_Input_Risultati!U122),0)+IF(LCC_Input_Risultati!U66&gt;0,((LCC_Input_Risultati!U132+LCC_Input_Risultati!U131)*LCC_Input_Risultati!U66*LCC_Input_Risultati!U21/LCC_Input_Risultati!U130),0))</f>
        <v>0</v>
      </c>
      <c r="V21" s="128"/>
      <c r="W21" s="128">
        <f>IF(LCC_Input_Risultati!W24=Dati_di_Riferimento!$H$13,IF(LCC_Input_Risultati!W50&gt;0,((LCC_Input_Risultati!W28+LCC_Input_Risultati!W99)*LCC_Input_Risultati!W50*LCC_Input_Risultati!W21/LCC_Input_Risultati!W98),0)+IF(LCC_Input_Risultati!W54&gt;0,((LCC_Input_Risultati!W28+LCC_Input_Risultati!W107)*LCC_Input_Risultati!W54*LCC_Input_Risultati!W21/LCC_Input_Risultati!W106),0)+IF(LCC_Input_Risultati!W58&gt;0,((LCC_Input_Risultati!W28+LCC_Input_Risultati!W115)*LCC_Input_Risultati!W58*LCC_Input_Risultati!W21/LCC_Input_Risultati!W114),0)+IF(LCC_Input_Risultati!W62&gt;0,((LCC_Input_Risultati!W28+LCC_Input_Risultati!W123)*LCC_Input_Risultati!W62*LCC_Input_Risultati!W21/LCC_Input_Risultati!W122),0)+IF(LCC_Input_Risultati!W66&gt;0,((LCC_Input_Risultati!W28+LCC_Input_Risultati!W131)*LCC_Input_Risultati!W66*LCC_Input_Risultati!W21/LCC_Input_Risultati!W130),0),IF(LCC_Input_Risultati!W50&gt;0,((LCC_Input_Risultati!W100+LCC_Input_Risultati!W99)*LCC_Input_Risultati!W50*LCC_Input_Risultati!W21/LCC_Input_Risultati!W98),0)+IF(LCC_Input_Risultati!W54&gt;0,((LCC_Input_Risultati!W108+LCC_Input_Risultati!W107)*LCC_Input_Risultati!W54*LCC_Input_Risultati!W21/LCC_Input_Risultati!W106),0)+IF(LCC_Input_Risultati!W58&gt;0,((LCC_Input_Risultati!W116+LCC_Input_Risultati!W115)*LCC_Input_Risultati!W58*LCC_Input_Risultati!W21/LCC_Input_Risultati!W114),0)+IF(LCC_Input_Risultati!W62&gt;0,((LCC_Input_Risultati!W124+LCC_Input_Risultati!W123)*LCC_Input_Risultati!W62*LCC_Input_Risultati!W21/LCC_Input_Risultati!W122),0)+IF(LCC_Input_Risultati!W66&gt;0,((LCC_Input_Risultati!W132+LCC_Input_Risultati!W131)*LCC_Input_Risultati!W66*LCC_Input_Risultati!W21/LCC_Input_Risultati!W130),0))</f>
        <v>0</v>
      </c>
    </row>
    <row r="22" spans="1:23" s="115" customFormat="1" ht="30" customHeight="1" x14ac:dyDescent="0.3">
      <c r="A22" s="261"/>
      <c r="C22" s="294" t="s">
        <v>313</v>
      </c>
      <c r="D22" s="342" t="str">
        <f>LCC_Input_Risultati!E$11&amp;"/anno.stanza"</f>
        <v>/anno.stanza</v>
      </c>
      <c r="E22" s="128">
        <f>IF(LCC_Input_Risultati!E24=Dati_di_Riferimento!$H$13,LCC_Input_Risultati!E29*(LCC_Input_Risultati!E50+LCC_Input_Risultati!E54+LCC_Input_Risultati!E58+LCC_Input_Risultati!E62+LCC_Input_Risultati!E66)+LCC_Input_Risultati!E134,LCC_Input_Risultati!E134)</f>
        <v>0</v>
      </c>
      <c r="F22" s="128"/>
      <c r="G22" s="128">
        <f>IF(LCC_Input_Risultati!G24=Dati_di_Riferimento!$H$13,LCC_Input_Risultati!G29*(LCC_Input_Risultati!G50+LCC_Input_Risultati!G54+LCC_Input_Risultati!G58+LCC_Input_Risultati!G62+LCC_Input_Risultati!G66)+LCC_Input_Risultati!G134,LCC_Input_Risultati!G134)</f>
        <v>0</v>
      </c>
      <c r="H22" s="128"/>
      <c r="I22" s="128">
        <f>IF(LCC_Input_Risultati!I24=Dati_di_Riferimento!$H$13,LCC_Input_Risultati!I29*(LCC_Input_Risultati!I50+LCC_Input_Risultati!I54+LCC_Input_Risultati!I58+LCC_Input_Risultati!I62+LCC_Input_Risultati!I66)+LCC_Input_Risultati!I134,LCC_Input_Risultati!I134)</f>
        <v>0</v>
      </c>
      <c r="J22" s="128"/>
      <c r="K22" s="128">
        <f>IF(LCC_Input_Risultati!K24=Dati_di_Riferimento!$H$13,LCC_Input_Risultati!K29*(LCC_Input_Risultati!K50+LCC_Input_Risultati!K54+LCC_Input_Risultati!K58+LCC_Input_Risultati!K62+LCC_Input_Risultati!K66)+LCC_Input_Risultati!K134,LCC_Input_Risultati!K134)</f>
        <v>0</v>
      </c>
      <c r="L22" s="128"/>
      <c r="M22" s="128">
        <f>IF(LCC_Input_Risultati!M24=Dati_di_Riferimento!$H$13,LCC_Input_Risultati!M29*(LCC_Input_Risultati!M50+LCC_Input_Risultati!M54+LCC_Input_Risultati!M58+LCC_Input_Risultati!M62+LCC_Input_Risultati!M66)+LCC_Input_Risultati!M134,LCC_Input_Risultati!M134)</f>
        <v>0</v>
      </c>
      <c r="N22" s="128"/>
      <c r="O22" s="128">
        <f>IF(LCC_Input_Risultati!O24=Dati_di_Riferimento!$H$13,LCC_Input_Risultati!O29*(LCC_Input_Risultati!O50+LCC_Input_Risultati!O54+LCC_Input_Risultati!O58+LCC_Input_Risultati!O62+LCC_Input_Risultati!O66)+LCC_Input_Risultati!O134,LCC_Input_Risultati!O134)</f>
        <v>0</v>
      </c>
      <c r="P22" s="128"/>
      <c r="Q22" s="128">
        <f>IF(LCC_Input_Risultati!Q24=Dati_di_Riferimento!$H$13,LCC_Input_Risultati!Q29*(LCC_Input_Risultati!Q50+LCC_Input_Risultati!Q54+LCC_Input_Risultati!Q58+LCC_Input_Risultati!Q62+LCC_Input_Risultati!Q66)+LCC_Input_Risultati!Q134,LCC_Input_Risultati!Q134)</f>
        <v>0</v>
      </c>
      <c r="R22" s="128"/>
      <c r="S22" s="128">
        <f>IF(LCC_Input_Risultati!S24=Dati_di_Riferimento!$H$13,LCC_Input_Risultati!S29*(LCC_Input_Risultati!S50+LCC_Input_Risultati!S54+LCC_Input_Risultati!S58+LCC_Input_Risultati!S62+LCC_Input_Risultati!S66)+LCC_Input_Risultati!S134,LCC_Input_Risultati!S134)</f>
        <v>0</v>
      </c>
      <c r="T22" s="128"/>
      <c r="U22" s="128">
        <f>IF(LCC_Input_Risultati!U24=Dati_di_Riferimento!$H$13,LCC_Input_Risultati!U29*(LCC_Input_Risultati!U50+LCC_Input_Risultati!U54+LCC_Input_Risultati!U58+LCC_Input_Risultati!U62+LCC_Input_Risultati!U66)+LCC_Input_Risultati!U134,LCC_Input_Risultati!U134)</f>
        <v>0</v>
      </c>
      <c r="V22" s="128"/>
      <c r="W22" s="128">
        <f>IF(LCC_Input_Risultati!W24=Dati_di_Riferimento!$H$13,LCC_Input_Risultati!W29*(LCC_Input_Risultati!W50+LCC_Input_Risultati!W54+LCC_Input_Risultati!W58+LCC_Input_Risultati!W62+LCC_Input_Risultati!W66)+LCC_Input_Risultati!W134,LCC_Input_Risultati!W134)</f>
        <v>0</v>
      </c>
    </row>
    <row r="23" spans="1:23" s="115" customFormat="1" ht="30" customHeight="1" x14ac:dyDescent="0.3">
      <c r="A23" s="261"/>
      <c r="C23" s="295" t="s">
        <v>314</v>
      </c>
      <c r="D23" s="342" t="str">
        <f>LCC_Input_Risultati!E$11&amp;"/anno.stanza"</f>
        <v>/anno.stanza</v>
      </c>
      <c r="E23" s="128">
        <f>SUM(E20:E22)</f>
        <v>0</v>
      </c>
      <c r="F23" s="128"/>
      <c r="G23" s="128">
        <f>SUM(G20:G22)</f>
        <v>0</v>
      </c>
      <c r="H23" s="128"/>
      <c r="I23" s="128">
        <f>SUM(I20:I22)</f>
        <v>0</v>
      </c>
      <c r="J23" s="128"/>
      <c r="K23" s="128">
        <f>SUM(K20:K22)</f>
        <v>0</v>
      </c>
      <c r="L23" s="128"/>
      <c r="M23" s="128">
        <f>SUM(M20:M22)</f>
        <v>0</v>
      </c>
      <c r="N23" s="128"/>
      <c r="O23" s="128">
        <f>SUM(O20:O22)</f>
        <v>0</v>
      </c>
      <c r="P23" s="128"/>
      <c r="Q23" s="128">
        <f>SUM(Q20:Q22)</f>
        <v>0</v>
      </c>
      <c r="R23" s="128"/>
      <c r="S23" s="128">
        <f>SUM(S20:S22)</f>
        <v>0</v>
      </c>
      <c r="T23" s="128"/>
      <c r="U23" s="128">
        <f>SUM(U20:U22)</f>
        <v>0</v>
      </c>
      <c r="V23" s="128"/>
      <c r="W23" s="128">
        <f>SUM(W20:W22)</f>
        <v>0</v>
      </c>
    </row>
    <row r="24" spans="1:23" s="115" customFormat="1" ht="35.15" customHeight="1" x14ac:dyDescent="0.3">
      <c r="A24" s="261"/>
      <c r="C24" s="295" t="s">
        <v>315</v>
      </c>
      <c r="D24" s="128" t="str">
        <f>LCC_Input_Risultati!E$11&amp;"/stanza"</f>
        <v>/stanza</v>
      </c>
      <c r="E24" s="128">
        <f>E23*$E$5</f>
        <v>0</v>
      </c>
      <c r="F24" s="128"/>
      <c r="G24" s="128">
        <f>G23*$E$5</f>
        <v>0</v>
      </c>
      <c r="H24" s="128"/>
      <c r="I24" s="128">
        <f>I23*$E$5</f>
        <v>0</v>
      </c>
      <c r="J24" s="128"/>
      <c r="K24" s="128">
        <f>K23*$E$5</f>
        <v>0</v>
      </c>
      <c r="L24" s="128"/>
      <c r="M24" s="128">
        <f>M23*$E$5</f>
        <v>0</v>
      </c>
      <c r="N24" s="128"/>
      <c r="O24" s="128">
        <f>O23*$E$5</f>
        <v>0</v>
      </c>
      <c r="P24" s="128"/>
      <c r="Q24" s="128">
        <f>Q23*$E$5</f>
        <v>0</v>
      </c>
      <c r="R24" s="128"/>
      <c r="S24" s="128">
        <f>S23*$E$5</f>
        <v>0</v>
      </c>
      <c r="T24" s="128"/>
      <c r="U24" s="128">
        <f>U23*$E$5</f>
        <v>0</v>
      </c>
      <c r="V24" s="128"/>
      <c r="W24" s="128">
        <f>W23*$E$5</f>
        <v>0</v>
      </c>
    </row>
    <row r="25" spans="1:23" s="115" customFormat="1" ht="35.15" customHeight="1" x14ac:dyDescent="0.3">
      <c r="A25" s="261"/>
      <c r="C25" s="294" t="s">
        <v>316</v>
      </c>
      <c r="D25" s="128" t="str">
        <f>LCC_Input_Risultati!E$11&amp;"/stanza"</f>
        <v>/stanza</v>
      </c>
      <c r="E25" s="128">
        <f>IF(LCC_Input_Risultati!E50&gt;0,IF(LCC_Input_Risultati!E94&lt;LCC_Input_Risultati!E12,IF(LCC_Input_Risultati!E24=Dati_di_Riferimento!$H$13,(LCC_Input_Risultati!E26+LCC_Input_Risultati!E51)*LCC_Input_Risultati!E50*1/(1+LCC_Input_Risultati!E13)^LCC_Input_Risultati!E94,(LCC_Input_Risultati!E52+LCC_Input_Risultati!E51)*LCC_Input_Risultati!E50*1/(1+LCC_Input_Risultati!E13)^LCC_Input_Risultati!E94),0),0)+IF(LCC_Input_Risultati!E54&gt;0,IF(LCC_Input_Risultati!E102&lt;LCC_Input_Risultati!E12,IF(LCC_Input_Risultati!E24=Dati_di_Riferimento!$H$13,(LCC_Input_Risultati!E26+LCC_Input_Risultati!E55)*LCC_Input_Risultati!E54*1/(1+LCC_Input_Risultati!E13)^LCC_Input_Risultati!E102,(LCC_Input_Risultati!E56+LCC_Input_Risultati!E55)*LCC_Input_Risultati!E54*1/(1+LCC_Input_Risultati!E13)^LCC_Input_Risultati!E102),0),0)+IF(LCC_Input_Risultati!E58&gt;0,IF(LCC_Input_Risultati!E110&lt;LCC_Input_Risultati!E12,IF(LCC_Input_Risultati!E24=Dati_di_Riferimento!$H$13,(LCC_Input_Risultati!E26+LCC_Input_Risultati!E59)*LCC_Input_Risultati!E58*1/(1+LCC_Input_Risultati!E13)^LCC_Input_Risultati!E110,(LCC_Input_Risultati!E60+LCC_Input_Risultati!E59)*LCC_Input_Risultati!E58*1/(1+LCC_Input_Risultati!E13)^LCC_Input_Risultati!E110),0),0)+IF(LCC_Input_Risultati!E62&gt;0,IF(LCC_Input_Risultati!E118&lt;LCC_Input_Risultati!E12,IF(LCC_Input_Risultati!E24=Dati_di_Riferimento!$H$13,(LCC_Input_Risultati!E26+LCC_Input_Risultati!E63)*LCC_Input_Risultati!E62*1/(1+LCC_Input_Risultati!E13)^LCC_Input_Risultati!E118,(LCC_Input_Risultati!E64+LCC_Input_Risultati!E63)*LCC_Input_Risultati!E62*1/(1+LCC_Input_Risultati!E13)^LCC_Input_Risultati!E118),0),0)+IF(LCC_Input_Risultati!E66&gt;0,IF(LCC_Input_Risultati!E126&lt;LCC_Input_Risultati!E12,IF(LCC_Input_Risultati!E24=Dati_di_Riferimento!$H$13,(LCC_Input_Risultati!E26+LCC_Input_Risultati!E67)*LCC_Input_Risultati!E66*1/(1+LCC_Input_Risultati!E13)^LCC_Input_Risultati!E126,(LCC_Input_Risultati!E68+LCC_Input_Risultati!E67)*LCC_Input_Risultati!E66*1/(1+LCC_Input_Risultati!E13)^LCC_Input_Risultati!E126),0),0)</f>
        <v>0</v>
      </c>
      <c r="F25" s="128"/>
      <c r="G25" s="128">
        <f>IF(LCC_Input_Risultati!G50&gt;0,IF(LCC_Input_Risultati!G94&lt;LCC_Input_Risultati!G12,IF(LCC_Input_Risultati!G24=Dati_di_Riferimento!$H$13,(LCC_Input_Risultati!G26+LCC_Input_Risultati!G51)*LCC_Input_Risultati!G50*1/(1+LCC_Input_Risultati!G13)^LCC_Input_Risultati!G94,(LCC_Input_Risultati!G52+LCC_Input_Risultati!G51)*LCC_Input_Risultati!G50*1/(1+LCC_Input_Risultati!G13)^LCC_Input_Risultati!G94),0),0)+IF(LCC_Input_Risultati!G54&gt;0,IF(LCC_Input_Risultati!G102&lt;LCC_Input_Risultati!G12,IF(LCC_Input_Risultati!G24=Dati_di_Riferimento!$H$13,(LCC_Input_Risultati!G26+LCC_Input_Risultati!G55)*LCC_Input_Risultati!G54*1/(1+LCC_Input_Risultati!G13)^LCC_Input_Risultati!G102,(LCC_Input_Risultati!G56+LCC_Input_Risultati!G55)*LCC_Input_Risultati!G54*1/(1+LCC_Input_Risultati!G13)^LCC_Input_Risultati!G102),0),0)+IF(LCC_Input_Risultati!G58&gt;0,IF(LCC_Input_Risultati!G110&lt;LCC_Input_Risultati!G12,IF(LCC_Input_Risultati!G24=Dati_di_Riferimento!$H$13,(LCC_Input_Risultati!G26+LCC_Input_Risultati!G59)*LCC_Input_Risultati!G58*1/(1+LCC_Input_Risultati!G13)^LCC_Input_Risultati!G110,(LCC_Input_Risultati!G60+LCC_Input_Risultati!G59)*LCC_Input_Risultati!G58*1/(1+LCC_Input_Risultati!G13)^LCC_Input_Risultati!G110),0),0)+IF(LCC_Input_Risultati!G62&gt;0,IF(LCC_Input_Risultati!G118&lt;LCC_Input_Risultati!G12,IF(LCC_Input_Risultati!G24=Dati_di_Riferimento!$H$13,(LCC_Input_Risultati!G26+LCC_Input_Risultati!G63)*LCC_Input_Risultati!G62*1/(1+LCC_Input_Risultati!G13)^LCC_Input_Risultati!G118,(LCC_Input_Risultati!G64+LCC_Input_Risultati!G63)*LCC_Input_Risultati!G62*1/(1+LCC_Input_Risultati!G13)^LCC_Input_Risultati!G118),0),0)+IF(LCC_Input_Risultati!G66&gt;0,IF(LCC_Input_Risultati!G126&lt;LCC_Input_Risultati!G12,IF(LCC_Input_Risultati!G24=Dati_di_Riferimento!$H$13,(LCC_Input_Risultati!G26+LCC_Input_Risultati!G67)*LCC_Input_Risultati!G66*1/(1+LCC_Input_Risultati!G13)^LCC_Input_Risultati!G126,(LCC_Input_Risultati!G68+LCC_Input_Risultati!G67)*LCC_Input_Risultati!G66*1/(1+LCC_Input_Risultati!G13)^LCC_Input_Risultati!G126),0),0)</f>
        <v>0</v>
      </c>
      <c r="H25" s="128"/>
      <c r="I25" s="128">
        <f>IF(LCC_Input_Risultati!I50&gt;0,IF(LCC_Input_Risultati!I94&lt;LCC_Input_Risultati!I12,IF(LCC_Input_Risultati!I24=Dati_di_Riferimento!$H$13,(LCC_Input_Risultati!I26+LCC_Input_Risultati!I51)*LCC_Input_Risultati!I50*1/(1+LCC_Input_Risultati!I13)^LCC_Input_Risultati!I94,(LCC_Input_Risultati!I52+LCC_Input_Risultati!I51)*LCC_Input_Risultati!I50*1/(1+LCC_Input_Risultati!I13)^LCC_Input_Risultati!I94),0),0)+IF(LCC_Input_Risultati!I54&gt;0,IF(LCC_Input_Risultati!I102&lt;LCC_Input_Risultati!I12,IF(LCC_Input_Risultati!I24=Dati_di_Riferimento!$H$13,(LCC_Input_Risultati!I26+LCC_Input_Risultati!I55)*LCC_Input_Risultati!I54*1/(1+LCC_Input_Risultati!I13)^LCC_Input_Risultati!I102,(LCC_Input_Risultati!I56+LCC_Input_Risultati!I55)*LCC_Input_Risultati!I54*1/(1+LCC_Input_Risultati!I13)^LCC_Input_Risultati!I102),0),0)+IF(LCC_Input_Risultati!I58&gt;0,IF(LCC_Input_Risultati!I110&lt;LCC_Input_Risultati!I12,IF(LCC_Input_Risultati!I24=Dati_di_Riferimento!$H$13,(LCC_Input_Risultati!I26+LCC_Input_Risultati!I59)*LCC_Input_Risultati!I58*1/(1+LCC_Input_Risultati!I13)^LCC_Input_Risultati!I110,(LCC_Input_Risultati!I60+LCC_Input_Risultati!I59)*LCC_Input_Risultati!I58*1/(1+LCC_Input_Risultati!I13)^LCC_Input_Risultati!I110),0),0)+IF(LCC_Input_Risultati!I62&gt;0,IF(LCC_Input_Risultati!I118&lt;LCC_Input_Risultati!I12,IF(LCC_Input_Risultati!I24=Dati_di_Riferimento!$H$13,(LCC_Input_Risultati!I26+LCC_Input_Risultati!I63)*LCC_Input_Risultati!I62*1/(1+LCC_Input_Risultati!I13)^LCC_Input_Risultati!I118,(LCC_Input_Risultati!I64+LCC_Input_Risultati!I63)*LCC_Input_Risultati!I62*1/(1+LCC_Input_Risultati!I13)^LCC_Input_Risultati!I118),0),0)+IF(LCC_Input_Risultati!I66&gt;0,IF(LCC_Input_Risultati!I126&lt;LCC_Input_Risultati!I12,IF(LCC_Input_Risultati!I24=Dati_di_Riferimento!$H$13,(LCC_Input_Risultati!I26+LCC_Input_Risultati!I67)*LCC_Input_Risultati!I66*1/(1+LCC_Input_Risultati!I13)^LCC_Input_Risultati!I126,(LCC_Input_Risultati!I68+LCC_Input_Risultati!I67)*LCC_Input_Risultati!I66*1/(1+LCC_Input_Risultati!I13)^LCC_Input_Risultati!I126),0),0)</f>
        <v>0</v>
      </c>
      <c r="J25" s="128"/>
      <c r="K25" s="128">
        <f>IF(LCC_Input_Risultati!K50&gt;0,IF(LCC_Input_Risultati!K94&lt;LCC_Input_Risultati!K12,IF(LCC_Input_Risultati!K24=Dati_di_Riferimento!$H$13,(LCC_Input_Risultati!K26+LCC_Input_Risultati!K51)*LCC_Input_Risultati!K50*1/(1+LCC_Input_Risultati!K13)^LCC_Input_Risultati!K94,(LCC_Input_Risultati!K52+LCC_Input_Risultati!K51)*LCC_Input_Risultati!K50*1/(1+LCC_Input_Risultati!K13)^LCC_Input_Risultati!K94),0),0)+IF(LCC_Input_Risultati!K54&gt;0,IF(LCC_Input_Risultati!K102&lt;LCC_Input_Risultati!K12,IF(LCC_Input_Risultati!K24=Dati_di_Riferimento!$H$13,(LCC_Input_Risultati!K26+LCC_Input_Risultati!K55)*LCC_Input_Risultati!K54*1/(1+LCC_Input_Risultati!K13)^LCC_Input_Risultati!K102,(LCC_Input_Risultati!K56+LCC_Input_Risultati!K55)*LCC_Input_Risultati!K54*1/(1+LCC_Input_Risultati!K13)^LCC_Input_Risultati!K102),0),0)+IF(LCC_Input_Risultati!K58&gt;0,IF(LCC_Input_Risultati!K110&lt;LCC_Input_Risultati!K12,IF(LCC_Input_Risultati!K24=Dati_di_Riferimento!$H$13,(LCC_Input_Risultati!K26+LCC_Input_Risultati!K59)*LCC_Input_Risultati!K58*1/(1+LCC_Input_Risultati!K13)^LCC_Input_Risultati!K110,(LCC_Input_Risultati!K60+LCC_Input_Risultati!K59)*LCC_Input_Risultati!K58*1/(1+LCC_Input_Risultati!K13)^LCC_Input_Risultati!K110),0),0)+IF(LCC_Input_Risultati!K62&gt;0,IF(LCC_Input_Risultati!K118&lt;LCC_Input_Risultati!K12,IF(LCC_Input_Risultati!K24=Dati_di_Riferimento!$H$13,(LCC_Input_Risultati!K26+LCC_Input_Risultati!K63)*LCC_Input_Risultati!K62*1/(1+LCC_Input_Risultati!K13)^LCC_Input_Risultati!K118,(LCC_Input_Risultati!K64+LCC_Input_Risultati!K63)*LCC_Input_Risultati!K62*1/(1+LCC_Input_Risultati!K13)^LCC_Input_Risultati!K118),0),0)+IF(LCC_Input_Risultati!K66&gt;0,IF(LCC_Input_Risultati!K126&lt;LCC_Input_Risultati!K12,IF(LCC_Input_Risultati!K24=Dati_di_Riferimento!$H$13,(LCC_Input_Risultati!K26+LCC_Input_Risultati!K67)*LCC_Input_Risultati!K66*1/(1+LCC_Input_Risultati!K13)^LCC_Input_Risultati!K126,(LCC_Input_Risultati!K68+LCC_Input_Risultati!K67)*LCC_Input_Risultati!K66*1/(1+LCC_Input_Risultati!K13)^LCC_Input_Risultati!K126),0),0)</f>
        <v>0</v>
      </c>
      <c r="L25" s="128"/>
      <c r="M25" s="128">
        <f>IF(LCC_Input_Risultati!M50&gt;0,IF(LCC_Input_Risultati!M94&lt;LCC_Input_Risultati!M12,IF(LCC_Input_Risultati!M24=Dati_di_Riferimento!$H$13,(LCC_Input_Risultati!M26+LCC_Input_Risultati!M51)*LCC_Input_Risultati!M50*1/(1+LCC_Input_Risultati!M13)^LCC_Input_Risultati!M94,(LCC_Input_Risultati!M52+LCC_Input_Risultati!M51)*LCC_Input_Risultati!M50*1/(1+LCC_Input_Risultati!M13)^LCC_Input_Risultati!M94),0),0)+IF(LCC_Input_Risultati!M54&gt;0,IF(LCC_Input_Risultati!M102&lt;LCC_Input_Risultati!M12,IF(LCC_Input_Risultati!M24=Dati_di_Riferimento!$H$13,(LCC_Input_Risultati!M26+LCC_Input_Risultati!M55)*LCC_Input_Risultati!M54*1/(1+LCC_Input_Risultati!M13)^LCC_Input_Risultati!M102,(LCC_Input_Risultati!M56+LCC_Input_Risultati!M55)*LCC_Input_Risultati!M54*1/(1+LCC_Input_Risultati!M13)^LCC_Input_Risultati!M102),0),0)+IF(LCC_Input_Risultati!M58&gt;0,IF(LCC_Input_Risultati!M110&lt;LCC_Input_Risultati!M12,IF(LCC_Input_Risultati!M24=Dati_di_Riferimento!$H$13,(LCC_Input_Risultati!M26+LCC_Input_Risultati!M59)*LCC_Input_Risultati!M58*1/(1+LCC_Input_Risultati!M13)^LCC_Input_Risultati!M110,(LCC_Input_Risultati!M60+LCC_Input_Risultati!M59)*LCC_Input_Risultati!M58*1/(1+LCC_Input_Risultati!M13)^LCC_Input_Risultati!M110),0),0)+IF(LCC_Input_Risultati!M62&gt;0,IF(LCC_Input_Risultati!M118&lt;LCC_Input_Risultati!M12,IF(LCC_Input_Risultati!M24=Dati_di_Riferimento!$H$13,(LCC_Input_Risultati!M26+LCC_Input_Risultati!M63)*LCC_Input_Risultati!M62*1/(1+LCC_Input_Risultati!M13)^LCC_Input_Risultati!M118,(LCC_Input_Risultati!M64+LCC_Input_Risultati!M63)*LCC_Input_Risultati!M62*1/(1+LCC_Input_Risultati!M13)^LCC_Input_Risultati!M118),0),0)+IF(LCC_Input_Risultati!M66&gt;0,IF(LCC_Input_Risultati!M126&lt;LCC_Input_Risultati!M12,IF(LCC_Input_Risultati!M24=Dati_di_Riferimento!$H$13,(LCC_Input_Risultati!M26+LCC_Input_Risultati!M67)*LCC_Input_Risultati!M66*1/(1+LCC_Input_Risultati!M13)^LCC_Input_Risultati!M126,(LCC_Input_Risultati!M68+LCC_Input_Risultati!M67)*LCC_Input_Risultati!M66*1/(1+LCC_Input_Risultati!M13)^LCC_Input_Risultati!M126),0),0)</f>
        <v>0</v>
      </c>
      <c r="N25" s="128"/>
      <c r="O25" s="128">
        <f>IF(LCC_Input_Risultati!O50&gt;0,IF(LCC_Input_Risultati!O94&lt;LCC_Input_Risultati!O12,IF(LCC_Input_Risultati!O24=Dati_di_Riferimento!$H$13,(LCC_Input_Risultati!O26+LCC_Input_Risultati!O51)*LCC_Input_Risultati!O50*1/(1+LCC_Input_Risultati!O13)^LCC_Input_Risultati!O94,(LCC_Input_Risultati!O52+LCC_Input_Risultati!O51)*LCC_Input_Risultati!O50*1/(1+LCC_Input_Risultati!O13)^LCC_Input_Risultati!O94),0),0)+IF(LCC_Input_Risultati!O54&gt;0,IF(LCC_Input_Risultati!O102&lt;LCC_Input_Risultati!O12,IF(LCC_Input_Risultati!O24=Dati_di_Riferimento!$H$13,(LCC_Input_Risultati!O26+LCC_Input_Risultati!O55)*LCC_Input_Risultati!O54*1/(1+LCC_Input_Risultati!O13)^LCC_Input_Risultati!O102,(LCC_Input_Risultati!O56+LCC_Input_Risultati!O55)*LCC_Input_Risultati!O54*1/(1+LCC_Input_Risultati!O13)^LCC_Input_Risultati!O102),0),0)+IF(LCC_Input_Risultati!O58&gt;0,IF(LCC_Input_Risultati!O110&lt;LCC_Input_Risultati!O12,IF(LCC_Input_Risultati!O24=Dati_di_Riferimento!$H$13,(LCC_Input_Risultati!O26+LCC_Input_Risultati!O59)*LCC_Input_Risultati!O58*1/(1+LCC_Input_Risultati!O13)^LCC_Input_Risultati!O110,(LCC_Input_Risultati!O60+LCC_Input_Risultati!O59)*LCC_Input_Risultati!O58*1/(1+LCC_Input_Risultati!O13)^LCC_Input_Risultati!O110),0),0)+IF(LCC_Input_Risultati!O62&gt;0,IF(LCC_Input_Risultati!O118&lt;LCC_Input_Risultati!O12,IF(LCC_Input_Risultati!O24=Dati_di_Riferimento!$H$13,(LCC_Input_Risultati!O26+LCC_Input_Risultati!O63)*LCC_Input_Risultati!O62*1/(1+LCC_Input_Risultati!O13)^LCC_Input_Risultati!O118,(LCC_Input_Risultati!O64+LCC_Input_Risultati!O63)*LCC_Input_Risultati!O62*1/(1+LCC_Input_Risultati!O13)^LCC_Input_Risultati!O118),0),0)+IF(LCC_Input_Risultati!O66&gt;0,IF(LCC_Input_Risultati!O126&lt;LCC_Input_Risultati!O12,IF(LCC_Input_Risultati!O24=Dati_di_Riferimento!$H$13,(LCC_Input_Risultati!O26+LCC_Input_Risultati!O67)*LCC_Input_Risultati!O66*1/(1+LCC_Input_Risultati!O13)^LCC_Input_Risultati!O126,(LCC_Input_Risultati!O68+LCC_Input_Risultati!O67)*LCC_Input_Risultati!O66*1/(1+LCC_Input_Risultati!O13)^LCC_Input_Risultati!O126),0),0)</f>
        <v>0</v>
      </c>
      <c r="P25" s="128"/>
      <c r="Q25" s="128">
        <f>IF(LCC_Input_Risultati!Q50&gt;0,IF(LCC_Input_Risultati!Q94&lt;LCC_Input_Risultati!Q12,IF(LCC_Input_Risultati!Q24=Dati_di_Riferimento!$H$13,(LCC_Input_Risultati!Q26+LCC_Input_Risultati!Q51)*LCC_Input_Risultati!Q50*1/(1+LCC_Input_Risultati!Q13)^LCC_Input_Risultati!Q94,(LCC_Input_Risultati!Q52+LCC_Input_Risultati!Q51)*LCC_Input_Risultati!Q50*1/(1+LCC_Input_Risultati!Q13)^LCC_Input_Risultati!Q94),0),0)+IF(LCC_Input_Risultati!Q54&gt;0,IF(LCC_Input_Risultati!Q102&lt;LCC_Input_Risultati!Q12,IF(LCC_Input_Risultati!Q24=Dati_di_Riferimento!$H$13,(LCC_Input_Risultati!Q26+LCC_Input_Risultati!Q55)*LCC_Input_Risultati!Q54*1/(1+LCC_Input_Risultati!Q13)^LCC_Input_Risultati!Q102,(LCC_Input_Risultati!Q56+LCC_Input_Risultati!Q55)*LCC_Input_Risultati!Q54*1/(1+LCC_Input_Risultati!Q13)^LCC_Input_Risultati!Q102),0),0)+IF(LCC_Input_Risultati!Q58&gt;0,IF(LCC_Input_Risultati!Q110&lt;LCC_Input_Risultati!Q12,IF(LCC_Input_Risultati!Q24=Dati_di_Riferimento!$H$13,(LCC_Input_Risultati!Q26+LCC_Input_Risultati!Q59)*LCC_Input_Risultati!Q58*1/(1+LCC_Input_Risultati!Q13)^LCC_Input_Risultati!Q110,(LCC_Input_Risultati!Q60+LCC_Input_Risultati!Q59)*LCC_Input_Risultati!Q58*1/(1+LCC_Input_Risultati!Q13)^LCC_Input_Risultati!Q110),0),0)+IF(LCC_Input_Risultati!Q62&gt;0,IF(LCC_Input_Risultati!Q118&lt;LCC_Input_Risultati!Q12,IF(LCC_Input_Risultati!Q24=Dati_di_Riferimento!$H$13,(LCC_Input_Risultati!Q26+LCC_Input_Risultati!Q63)*LCC_Input_Risultati!Q62*1/(1+LCC_Input_Risultati!Q13)^LCC_Input_Risultati!Q118,(LCC_Input_Risultati!Q64+LCC_Input_Risultati!Q63)*LCC_Input_Risultati!Q62*1/(1+LCC_Input_Risultati!Q13)^LCC_Input_Risultati!Q118),0),0)+IF(LCC_Input_Risultati!Q66&gt;0,IF(LCC_Input_Risultati!Q126&lt;LCC_Input_Risultati!Q12,IF(LCC_Input_Risultati!Q24=Dati_di_Riferimento!$H$13,(LCC_Input_Risultati!Q26+LCC_Input_Risultati!Q67)*LCC_Input_Risultati!Q66*1/(1+LCC_Input_Risultati!Q13)^LCC_Input_Risultati!Q126,(LCC_Input_Risultati!Q68+LCC_Input_Risultati!Q67)*LCC_Input_Risultati!Q66*1/(1+LCC_Input_Risultati!Q13)^LCC_Input_Risultati!Q126),0),0)</f>
        <v>0</v>
      </c>
      <c r="R25" s="128"/>
      <c r="S25" s="128">
        <f>IF(LCC_Input_Risultati!S50&gt;0,IF(LCC_Input_Risultati!S94&lt;LCC_Input_Risultati!S12,IF(LCC_Input_Risultati!S24=Dati_di_Riferimento!$H$13,(LCC_Input_Risultati!S26+LCC_Input_Risultati!S51)*LCC_Input_Risultati!S50*1/(1+LCC_Input_Risultati!S13)^LCC_Input_Risultati!S94,(LCC_Input_Risultati!S52+LCC_Input_Risultati!S51)*LCC_Input_Risultati!S50*1/(1+LCC_Input_Risultati!S13)^LCC_Input_Risultati!S94),0),0)+IF(LCC_Input_Risultati!S54&gt;0,IF(LCC_Input_Risultati!S102&lt;LCC_Input_Risultati!S12,IF(LCC_Input_Risultati!S24=Dati_di_Riferimento!$H$13,(LCC_Input_Risultati!S26+LCC_Input_Risultati!S55)*LCC_Input_Risultati!S54*1/(1+LCC_Input_Risultati!S13)^LCC_Input_Risultati!S102,(LCC_Input_Risultati!S56+LCC_Input_Risultati!S55)*LCC_Input_Risultati!S54*1/(1+LCC_Input_Risultati!S13)^LCC_Input_Risultati!S102),0),0)+IF(LCC_Input_Risultati!S58&gt;0,IF(LCC_Input_Risultati!S110&lt;LCC_Input_Risultati!S12,IF(LCC_Input_Risultati!S24=Dati_di_Riferimento!$H$13,(LCC_Input_Risultati!S26+LCC_Input_Risultati!S59)*LCC_Input_Risultati!S58*1/(1+LCC_Input_Risultati!S13)^LCC_Input_Risultati!S110,(LCC_Input_Risultati!S60+LCC_Input_Risultati!S59)*LCC_Input_Risultati!S58*1/(1+LCC_Input_Risultati!S13)^LCC_Input_Risultati!S110),0),0)+IF(LCC_Input_Risultati!S62&gt;0,IF(LCC_Input_Risultati!S118&lt;LCC_Input_Risultati!S12,IF(LCC_Input_Risultati!S24=Dati_di_Riferimento!$H$13,(LCC_Input_Risultati!S26+LCC_Input_Risultati!S63)*LCC_Input_Risultati!S62*1/(1+LCC_Input_Risultati!S13)^LCC_Input_Risultati!S118,(LCC_Input_Risultati!S64+LCC_Input_Risultati!S63)*LCC_Input_Risultati!S62*1/(1+LCC_Input_Risultati!S13)^LCC_Input_Risultati!S118),0),0)+IF(LCC_Input_Risultati!S66&gt;0,IF(LCC_Input_Risultati!S126&lt;LCC_Input_Risultati!S12,IF(LCC_Input_Risultati!S24=Dati_di_Riferimento!$H$13,(LCC_Input_Risultati!S26+LCC_Input_Risultati!S67)*LCC_Input_Risultati!S66*1/(1+LCC_Input_Risultati!S13)^LCC_Input_Risultati!S126,(LCC_Input_Risultati!S68+LCC_Input_Risultati!S67)*LCC_Input_Risultati!S66*1/(1+LCC_Input_Risultati!S13)^LCC_Input_Risultati!S126),0),0)</f>
        <v>0</v>
      </c>
      <c r="T25" s="128"/>
      <c r="U25" s="128">
        <f>IF(LCC_Input_Risultati!U50&gt;0,IF(LCC_Input_Risultati!U94&lt;LCC_Input_Risultati!U12,IF(LCC_Input_Risultati!U24=Dati_di_Riferimento!$H$13,(LCC_Input_Risultati!U26+LCC_Input_Risultati!U51)*LCC_Input_Risultati!U50*1/(1+LCC_Input_Risultati!U13)^LCC_Input_Risultati!U94,(LCC_Input_Risultati!U52+LCC_Input_Risultati!U51)*LCC_Input_Risultati!U50*1/(1+LCC_Input_Risultati!U13)^LCC_Input_Risultati!U94),0),0)+IF(LCC_Input_Risultati!U54&gt;0,IF(LCC_Input_Risultati!U102&lt;LCC_Input_Risultati!U12,IF(LCC_Input_Risultati!U24=Dati_di_Riferimento!$H$13,(LCC_Input_Risultati!U26+LCC_Input_Risultati!U55)*LCC_Input_Risultati!U54*1/(1+LCC_Input_Risultati!U13)^LCC_Input_Risultati!U102,(LCC_Input_Risultati!U56+LCC_Input_Risultati!U55)*LCC_Input_Risultati!U54*1/(1+LCC_Input_Risultati!U13)^LCC_Input_Risultati!U102),0),0)+IF(LCC_Input_Risultati!U58&gt;0,IF(LCC_Input_Risultati!U110&lt;LCC_Input_Risultati!U12,IF(LCC_Input_Risultati!U24=Dati_di_Riferimento!$H$13,(LCC_Input_Risultati!U26+LCC_Input_Risultati!U59)*LCC_Input_Risultati!U58*1/(1+LCC_Input_Risultati!U13)^LCC_Input_Risultati!U110,(LCC_Input_Risultati!U60+LCC_Input_Risultati!U59)*LCC_Input_Risultati!U58*1/(1+LCC_Input_Risultati!U13)^LCC_Input_Risultati!U110),0),0)+IF(LCC_Input_Risultati!U62&gt;0,IF(LCC_Input_Risultati!U118&lt;LCC_Input_Risultati!U12,IF(LCC_Input_Risultati!U24=Dati_di_Riferimento!$H$13,(LCC_Input_Risultati!U26+LCC_Input_Risultati!U63)*LCC_Input_Risultati!U62*1/(1+LCC_Input_Risultati!U13)^LCC_Input_Risultati!U118,(LCC_Input_Risultati!U64+LCC_Input_Risultati!U63)*LCC_Input_Risultati!U62*1/(1+LCC_Input_Risultati!U13)^LCC_Input_Risultati!U118),0),0)+IF(LCC_Input_Risultati!U66&gt;0,IF(LCC_Input_Risultati!U126&lt;LCC_Input_Risultati!U12,IF(LCC_Input_Risultati!U24=Dati_di_Riferimento!$H$13,(LCC_Input_Risultati!U26+LCC_Input_Risultati!U67)*LCC_Input_Risultati!U66*1/(1+LCC_Input_Risultati!U13)^LCC_Input_Risultati!U126,(LCC_Input_Risultati!U68+LCC_Input_Risultati!U67)*LCC_Input_Risultati!U66*1/(1+LCC_Input_Risultati!U13)^LCC_Input_Risultati!U126),0),0)</f>
        <v>0</v>
      </c>
      <c r="V25" s="128"/>
      <c r="W25" s="128">
        <f>IF(LCC_Input_Risultati!W50&gt;0,IF(LCC_Input_Risultati!W94&lt;LCC_Input_Risultati!W12,IF(LCC_Input_Risultati!W24=Dati_di_Riferimento!$H$13,(LCC_Input_Risultati!W26+LCC_Input_Risultati!W51)*LCC_Input_Risultati!W50*1/(1+LCC_Input_Risultati!W13)^LCC_Input_Risultati!W94,(LCC_Input_Risultati!W52+LCC_Input_Risultati!W51)*LCC_Input_Risultati!W50*1/(1+LCC_Input_Risultati!W13)^LCC_Input_Risultati!W94),0),0)+IF(LCC_Input_Risultati!W54&gt;0,IF(LCC_Input_Risultati!W102&lt;LCC_Input_Risultati!W12,IF(LCC_Input_Risultati!W24=Dati_di_Riferimento!$H$13,(LCC_Input_Risultati!W26+LCC_Input_Risultati!W55)*LCC_Input_Risultati!W54*1/(1+LCC_Input_Risultati!W13)^LCC_Input_Risultati!W102,(LCC_Input_Risultati!W56+LCC_Input_Risultati!W55)*LCC_Input_Risultati!W54*1/(1+LCC_Input_Risultati!W13)^LCC_Input_Risultati!W102),0),0)+IF(LCC_Input_Risultati!W58&gt;0,IF(LCC_Input_Risultati!W110&lt;LCC_Input_Risultati!W12,IF(LCC_Input_Risultati!W24=Dati_di_Riferimento!$H$13,(LCC_Input_Risultati!W26+LCC_Input_Risultati!W59)*LCC_Input_Risultati!W58*1/(1+LCC_Input_Risultati!W13)^LCC_Input_Risultati!W110,(LCC_Input_Risultati!W60+LCC_Input_Risultati!W59)*LCC_Input_Risultati!W58*1/(1+LCC_Input_Risultati!W13)^LCC_Input_Risultati!W110),0),0)+IF(LCC_Input_Risultati!W62&gt;0,IF(LCC_Input_Risultati!W118&lt;LCC_Input_Risultati!W12,IF(LCC_Input_Risultati!W24=Dati_di_Riferimento!$H$13,(LCC_Input_Risultati!W26+LCC_Input_Risultati!W63)*LCC_Input_Risultati!W62*1/(1+LCC_Input_Risultati!W13)^LCC_Input_Risultati!W118,(LCC_Input_Risultati!W64+LCC_Input_Risultati!W63)*LCC_Input_Risultati!W62*1/(1+LCC_Input_Risultati!W13)^LCC_Input_Risultati!W118),0),0)+IF(LCC_Input_Risultati!W66&gt;0,IF(LCC_Input_Risultati!W126&lt;LCC_Input_Risultati!W12,IF(LCC_Input_Risultati!W24=Dati_di_Riferimento!$H$13,(LCC_Input_Risultati!W26+LCC_Input_Risultati!W67)*LCC_Input_Risultati!W66*1/(1+LCC_Input_Risultati!W13)^LCC_Input_Risultati!W126,(LCC_Input_Risultati!W68+LCC_Input_Risultati!W67)*LCC_Input_Risultati!W66*1/(1+LCC_Input_Risultati!W13)^LCC_Input_Risultati!W126),0),0)</f>
        <v>0</v>
      </c>
    </row>
    <row r="26" spans="1:23" s="115" customFormat="1" x14ac:dyDescent="0.3">
      <c r="A26" s="261"/>
      <c r="C26" s="127"/>
      <c r="D26" s="127"/>
      <c r="E26" s="127"/>
      <c r="F26" s="127"/>
      <c r="G26" s="127"/>
      <c r="H26" s="127"/>
      <c r="I26" s="127"/>
      <c r="J26" s="127"/>
      <c r="K26" s="127"/>
      <c r="L26" s="127"/>
      <c r="M26" s="127"/>
      <c r="N26" s="127"/>
      <c r="O26" s="127"/>
      <c r="P26" s="127"/>
      <c r="Q26" s="127"/>
      <c r="R26" s="127"/>
      <c r="S26" s="127"/>
      <c r="T26" s="127"/>
      <c r="U26" s="127"/>
      <c r="V26" s="127"/>
      <c r="W26" s="127"/>
    </row>
    <row r="28" spans="1:23" ht="19" x14ac:dyDescent="0.3">
      <c r="C28" s="129" t="s">
        <v>317</v>
      </c>
      <c r="D28" s="129"/>
      <c r="E28" s="130"/>
      <c r="F28" s="130"/>
      <c r="G28" s="130"/>
      <c r="H28" s="130"/>
      <c r="I28" s="130"/>
      <c r="J28" s="130"/>
      <c r="K28" s="130"/>
      <c r="L28" s="130"/>
      <c r="M28" s="130"/>
      <c r="N28" s="130"/>
      <c r="O28" s="130"/>
      <c r="P28" s="130"/>
      <c r="Q28" s="130"/>
      <c r="R28" s="130"/>
      <c r="S28" s="130"/>
      <c r="T28" s="130"/>
      <c r="U28" s="130"/>
      <c r="V28" s="130"/>
      <c r="W28" s="130"/>
    </row>
    <row r="29" spans="1:23" x14ac:dyDescent="0.3">
      <c r="C29" s="131"/>
      <c r="D29" s="131"/>
      <c r="E29" s="130"/>
      <c r="F29" s="130"/>
      <c r="G29" s="130"/>
      <c r="H29" s="130"/>
      <c r="I29" s="130"/>
      <c r="J29" s="130"/>
      <c r="K29" s="130"/>
      <c r="L29" s="130"/>
      <c r="M29" s="130"/>
      <c r="N29" s="130"/>
      <c r="O29" s="130"/>
      <c r="P29" s="130"/>
      <c r="Q29" s="130"/>
      <c r="R29" s="130"/>
      <c r="S29" s="130"/>
      <c r="T29" s="130"/>
      <c r="U29" s="130"/>
      <c r="V29" s="130"/>
      <c r="W29" s="130"/>
    </row>
    <row r="30" spans="1:23" s="113" customFormat="1" x14ac:dyDescent="0.3">
      <c r="A30" s="199"/>
      <c r="C30" s="132"/>
      <c r="D30" s="132"/>
      <c r="E30" s="133">
        <f>LCC_Input_Risultati!E$6</f>
        <v>0</v>
      </c>
      <c r="F30" s="133"/>
      <c r="G30" s="133">
        <f>LCC_Input_Risultati!G$6</f>
        <v>0</v>
      </c>
      <c r="H30" s="133"/>
      <c r="I30" s="133">
        <f>LCC_Input_Risultati!I$6</f>
        <v>0</v>
      </c>
      <c r="J30" s="133"/>
      <c r="K30" s="133">
        <f>LCC_Input_Risultati!K$6</f>
        <v>0</v>
      </c>
      <c r="L30" s="133"/>
      <c r="M30" s="133">
        <f>LCC_Input_Risultati!M$6</f>
        <v>0</v>
      </c>
      <c r="N30" s="133"/>
      <c r="O30" s="133">
        <f>LCC_Input_Risultati!O$6</f>
        <v>0</v>
      </c>
      <c r="P30" s="133"/>
      <c r="Q30" s="133">
        <f>LCC_Input_Risultati!Q$6</f>
        <v>0</v>
      </c>
      <c r="R30" s="133"/>
      <c r="S30" s="133">
        <f>LCC_Input_Risultati!S$6</f>
        <v>0</v>
      </c>
      <c r="T30" s="133"/>
      <c r="U30" s="133">
        <f>LCC_Input_Risultati!U$6</f>
        <v>0</v>
      </c>
      <c r="V30" s="133"/>
      <c r="W30" s="133">
        <f>LCC_Input_Risultati!W$6</f>
        <v>0</v>
      </c>
    </row>
    <row r="31" spans="1:23" ht="30" customHeight="1" x14ac:dyDescent="0.3">
      <c r="C31" s="292" t="s">
        <v>87</v>
      </c>
      <c r="D31" s="134" t="str">
        <f>LCC_Input_Risultati!E$11&amp;"/anno.stanza"</f>
        <v>/anno.stanza</v>
      </c>
      <c r="E31" s="134">
        <f>SUM(LCC_Input_Risultati!E33,LCC_Input_Risultati!E34,LCC_Input_Risultati!E35)</f>
        <v>0</v>
      </c>
      <c r="F31" s="134"/>
      <c r="G31" s="134">
        <f>LCC_Input_Risultati!G33+LCC_Input_Risultati!G34+LCC_Input_Risultati!G35</f>
        <v>0</v>
      </c>
      <c r="H31" s="130"/>
      <c r="I31" s="134">
        <f>LCC_Input_Risultati!I33+LCC_Input_Risultati!I34+LCC_Input_Risultati!I35</f>
        <v>0</v>
      </c>
      <c r="J31" s="130"/>
      <c r="K31" s="134">
        <f>LCC_Input_Risultati!K33+LCC_Input_Risultati!K34+LCC_Input_Risultati!K35</f>
        <v>0</v>
      </c>
      <c r="L31" s="130"/>
      <c r="M31" s="134">
        <f>LCC_Input_Risultati!M33+LCC_Input_Risultati!M34+LCC_Input_Risultati!M35</f>
        <v>0</v>
      </c>
      <c r="N31" s="130"/>
      <c r="O31" s="134">
        <f>LCC_Input_Risultati!O33+LCC_Input_Risultati!O34+LCC_Input_Risultati!O35</f>
        <v>0</v>
      </c>
      <c r="P31" s="130"/>
      <c r="Q31" s="134">
        <f>LCC_Input_Risultati!Q33+LCC_Input_Risultati!Q34+LCC_Input_Risultati!Q35</f>
        <v>0</v>
      </c>
      <c r="R31" s="130"/>
      <c r="S31" s="134">
        <f>LCC_Input_Risultati!S33+LCC_Input_Risultati!S34+LCC_Input_Risultati!S35</f>
        <v>0</v>
      </c>
      <c r="T31" s="130"/>
      <c r="U31" s="134">
        <f>LCC_Input_Risultati!U33+LCC_Input_Risultati!U34+LCC_Input_Risultati!U35</f>
        <v>0</v>
      </c>
      <c r="V31" s="130"/>
      <c r="W31" s="134">
        <f>LCC_Input_Risultati!W33+LCC_Input_Risultati!W34+LCC_Input_Risultati!W35</f>
        <v>0</v>
      </c>
    </row>
    <row r="32" spans="1:23" ht="30" customHeight="1" x14ac:dyDescent="0.3">
      <c r="C32" s="293" t="s">
        <v>318</v>
      </c>
      <c r="D32" s="134" t="str">
        <f>LCC_Input_Risultati!E$11&amp;"/stanza"</f>
        <v>/stanza</v>
      </c>
      <c r="E32" s="134">
        <f>E31*$E$5</f>
        <v>0</v>
      </c>
      <c r="F32" s="134"/>
      <c r="G32" s="134">
        <f>G31*$E$5</f>
        <v>0</v>
      </c>
      <c r="H32" s="130"/>
      <c r="I32" s="134">
        <f>I31*$E$5</f>
        <v>0</v>
      </c>
      <c r="J32" s="130"/>
      <c r="K32" s="134">
        <f>K31*$E$5</f>
        <v>0</v>
      </c>
      <c r="L32" s="130"/>
      <c r="M32" s="134">
        <f>M31*$E$5</f>
        <v>0</v>
      </c>
      <c r="N32" s="130"/>
      <c r="O32" s="134">
        <f>O31*$E$5</f>
        <v>0</v>
      </c>
      <c r="P32" s="130"/>
      <c r="Q32" s="134">
        <f>Q31*$E$5</f>
        <v>0</v>
      </c>
      <c r="R32" s="130"/>
      <c r="S32" s="134">
        <f>S31*$E$5</f>
        <v>0</v>
      </c>
      <c r="T32" s="130"/>
      <c r="U32" s="134">
        <f>U31*$E$5</f>
        <v>0</v>
      </c>
      <c r="V32" s="130"/>
      <c r="W32" s="134">
        <f>W31*$E$5</f>
        <v>0</v>
      </c>
    </row>
    <row r="33" spans="1:1024" x14ac:dyDescent="0.3">
      <c r="C33" s="130"/>
      <c r="D33" s="130"/>
      <c r="E33" s="130"/>
      <c r="F33" s="130"/>
      <c r="G33" s="130"/>
      <c r="H33" s="130"/>
      <c r="I33" s="130"/>
      <c r="J33" s="130"/>
      <c r="K33" s="130"/>
      <c r="L33" s="130"/>
      <c r="M33" s="130"/>
      <c r="N33" s="130"/>
      <c r="O33" s="130"/>
      <c r="P33" s="130"/>
      <c r="Q33" s="130"/>
      <c r="R33" s="130"/>
      <c r="S33" s="130"/>
      <c r="T33" s="130"/>
      <c r="U33" s="130"/>
      <c r="V33" s="130"/>
      <c r="W33" s="130"/>
    </row>
    <row r="35" spans="1:1024" ht="19" x14ac:dyDescent="0.3">
      <c r="C35" s="137" t="s">
        <v>319</v>
      </c>
      <c r="D35" s="137"/>
      <c r="E35" s="138"/>
      <c r="F35" s="138"/>
      <c r="G35" s="138"/>
      <c r="H35" s="138"/>
      <c r="I35" s="138"/>
      <c r="J35" s="138"/>
      <c r="K35" s="138"/>
      <c r="L35" s="138"/>
      <c r="M35" s="138"/>
      <c r="N35" s="138"/>
      <c r="O35" s="138"/>
      <c r="P35" s="138"/>
      <c r="Q35" s="138"/>
      <c r="R35" s="138"/>
      <c r="S35" s="138"/>
      <c r="T35" s="138"/>
      <c r="U35" s="138"/>
      <c r="V35" s="138"/>
      <c r="W35" s="138"/>
    </row>
    <row r="36" spans="1:1024" x14ac:dyDescent="0.3">
      <c r="C36" s="139"/>
      <c r="D36" s="139"/>
      <c r="E36" s="139"/>
      <c r="F36" s="139"/>
      <c r="G36" s="139"/>
      <c r="H36" s="139"/>
      <c r="I36" s="139"/>
      <c r="J36" s="139"/>
      <c r="K36" s="139"/>
      <c r="L36" s="139"/>
      <c r="M36" s="139"/>
      <c r="N36" s="139"/>
      <c r="O36" s="139"/>
      <c r="P36" s="139"/>
      <c r="Q36" s="139"/>
      <c r="R36" s="139"/>
      <c r="S36" s="139"/>
      <c r="T36" s="139"/>
      <c r="U36" s="139"/>
      <c r="V36" s="139"/>
      <c r="W36" s="139"/>
    </row>
    <row r="37" spans="1:1024" s="255" customFormat="1" x14ac:dyDescent="0.3">
      <c r="A37" s="199"/>
      <c r="B37" s="253"/>
      <c r="C37" s="140"/>
      <c r="D37" s="140"/>
      <c r="E37" s="141">
        <f>LCC_Input_Risultati!E$6</f>
        <v>0</v>
      </c>
      <c r="F37" s="141"/>
      <c r="G37" s="141">
        <f>LCC_Input_Risultati!G$6</f>
        <v>0</v>
      </c>
      <c r="H37" s="141"/>
      <c r="I37" s="141">
        <f>LCC_Input_Risultati!I$6</f>
        <v>0</v>
      </c>
      <c r="J37" s="141"/>
      <c r="K37" s="141">
        <f>LCC_Input_Risultati!K$6</f>
        <v>0</v>
      </c>
      <c r="L37" s="141"/>
      <c r="M37" s="141">
        <f>LCC_Input_Risultati!M$6</f>
        <v>0</v>
      </c>
      <c r="N37" s="141"/>
      <c r="O37" s="141">
        <f>LCC_Input_Risultati!O$6</f>
        <v>0</v>
      </c>
      <c r="P37" s="141"/>
      <c r="Q37" s="141">
        <f>LCC_Input_Risultati!Q$6</f>
        <v>0</v>
      </c>
      <c r="R37" s="141"/>
      <c r="S37" s="141">
        <f>LCC_Input_Risultati!S$6</f>
        <v>0</v>
      </c>
      <c r="T37" s="141"/>
      <c r="U37" s="141">
        <f>LCC_Input_Risultati!U$6</f>
        <v>0</v>
      </c>
      <c r="V37" s="141"/>
      <c r="W37" s="141">
        <f>LCC_Input_Risultati!W$6</f>
        <v>0</v>
      </c>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3"/>
      <c r="CR37" s="253"/>
      <c r="CS37" s="253"/>
      <c r="CT37" s="253"/>
      <c r="CU37" s="253"/>
      <c r="CV37" s="253"/>
      <c r="CW37" s="253"/>
      <c r="CX37" s="253"/>
      <c r="CY37" s="253"/>
      <c r="CZ37" s="253"/>
      <c r="DA37" s="253"/>
      <c r="DB37" s="253"/>
      <c r="DC37" s="253"/>
      <c r="DD37" s="253"/>
      <c r="DE37" s="253"/>
      <c r="DF37" s="253"/>
      <c r="DG37" s="253"/>
      <c r="DH37" s="253"/>
      <c r="DI37" s="253"/>
      <c r="DJ37" s="253"/>
      <c r="DK37" s="253"/>
      <c r="DL37" s="253"/>
      <c r="DM37" s="253"/>
      <c r="DN37" s="253"/>
      <c r="DO37" s="253"/>
      <c r="DP37" s="253"/>
      <c r="DQ37" s="253"/>
      <c r="DR37" s="253"/>
      <c r="DS37" s="253"/>
      <c r="DT37" s="253"/>
      <c r="DU37" s="253"/>
      <c r="DV37" s="253"/>
      <c r="DW37" s="253"/>
      <c r="DX37" s="253"/>
      <c r="DY37" s="253"/>
      <c r="DZ37" s="253"/>
      <c r="EA37" s="253"/>
      <c r="EB37" s="253"/>
      <c r="EC37" s="253"/>
      <c r="ED37" s="253"/>
      <c r="EE37" s="253"/>
      <c r="EF37" s="253"/>
      <c r="EG37" s="253"/>
      <c r="EH37" s="253"/>
      <c r="EI37" s="253"/>
      <c r="EJ37" s="253"/>
      <c r="EK37" s="253"/>
      <c r="EL37" s="253"/>
      <c r="EM37" s="253"/>
      <c r="EN37" s="253"/>
      <c r="EO37" s="253"/>
      <c r="EP37" s="253"/>
      <c r="EQ37" s="253"/>
      <c r="ER37" s="253"/>
      <c r="ES37" s="253"/>
      <c r="ET37" s="253"/>
      <c r="EU37" s="253"/>
      <c r="EV37" s="253"/>
      <c r="EW37" s="253"/>
      <c r="EX37" s="253"/>
      <c r="EY37" s="253"/>
      <c r="EZ37" s="253"/>
      <c r="FA37" s="253"/>
      <c r="FB37" s="253"/>
      <c r="FC37" s="253"/>
      <c r="FD37" s="253"/>
      <c r="FE37" s="253"/>
      <c r="FF37" s="253"/>
      <c r="FG37" s="253"/>
      <c r="FH37" s="253"/>
      <c r="FI37" s="253"/>
      <c r="FJ37" s="253"/>
      <c r="FK37" s="253"/>
      <c r="FL37" s="253"/>
      <c r="FM37" s="253"/>
      <c r="FN37" s="253"/>
      <c r="FO37" s="253"/>
      <c r="FP37" s="253"/>
      <c r="FQ37" s="253"/>
      <c r="FR37" s="253"/>
      <c r="FS37" s="253"/>
      <c r="FT37" s="253"/>
      <c r="FU37" s="253"/>
      <c r="FV37" s="253"/>
      <c r="FW37" s="253"/>
      <c r="FX37" s="253"/>
      <c r="FY37" s="253"/>
      <c r="FZ37" s="253"/>
      <c r="GA37" s="253"/>
      <c r="GB37" s="253"/>
      <c r="GC37" s="253"/>
      <c r="GD37" s="253"/>
      <c r="GE37" s="253"/>
      <c r="GF37" s="253"/>
      <c r="GG37" s="253"/>
      <c r="GH37" s="253"/>
      <c r="GI37" s="253"/>
      <c r="GJ37" s="253"/>
      <c r="GK37" s="253"/>
      <c r="GL37" s="253"/>
      <c r="GM37" s="253"/>
      <c r="GN37" s="253"/>
      <c r="GO37" s="253"/>
      <c r="GP37" s="253"/>
      <c r="GQ37" s="253"/>
      <c r="GR37" s="253"/>
      <c r="GS37" s="253"/>
      <c r="GT37" s="253"/>
      <c r="GU37" s="253"/>
      <c r="GV37" s="253"/>
      <c r="GW37" s="253"/>
      <c r="GX37" s="253"/>
      <c r="GY37" s="253"/>
      <c r="GZ37" s="253"/>
      <c r="HA37" s="253"/>
      <c r="HB37" s="253"/>
      <c r="HC37" s="253"/>
      <c r="HD37" s="253"/>
      <c r="HE37" s="253"/>
      <c r="HF37" s="253"/>
      <c r="HG37" s="253"/>
      <c r="HH37" s="253"/>
      <c r="HI37" s="253"/>
      <c r="HJ37" s="253"/>
      <c r="HK37" s="253"/>
      <c r="HL37" s="253"/>
      <c r="HM37" s="253"/>
      <c r="HN37" s="253"/>
      <c r="HO37" s="253"/>
      <c r="HP37" s="253"/>
      <c r="HQ37" s="253"/>
      <c r="HR37" s="253"/>
      <c r="HS37" s="253"/>
      <c r="HT37" s="253"/>
      <c r="HU37" s="253"/>
      <c r="HV37" s="253"/>
      <c r="HW37" s="253"/>
      <c r="HX37" s="253"/>
      <c r="HY37" s="253"/>
      <c r="HZ37" s="253"/>
      <c r="IA37" s="253"/>
      <c r="IB37" s="253"/>
      <c r="IC37" s="253"/>
      <c r="ID37" s="253"/>
      <c r="IE37" s="253"/>
      <c r="IF37" s="253"/>
      <c r="IG37" s="253"/>
      <c r="IH37" s="253"/>
      <c r="II37" s="253"/>
      <c r="IJ37" s="253"/>
      <c r="IK37" s="253"/>
      <c r="IL37" s="253"/>
      <c r="IM37" s="253"/>
      <c r="IN37" s="253"/>
      <c r="IO37" s="253"/>
      <c r="IP37" s="253"/>
      <c r="IQ37" s="253"/>
      <c r="IR37" s="253"/>
      <c r="IS37" s="253"/>
      <c r="IT37" s="253"/>
      <c r="IU37" s="253"/>
      <c r="IV37" s="253"/>
      <c r="IW37" s="253"/>
      <c r="IX37" s="253"/>
      <c r="IY37" s="253"/>
      <c r="IZ37" s="253"/>
      <c r="JA37" s="253"/>
      <c r="JB37" s="253"/>
      <c r="JC37" s="253"/>
      <c r="JD37" s="253"/>
      <c r="JE37" s="253"/>
      <c r="JF37" s="253"/>
      <c r="JG37" s="253"/>
      <c r="JH37" s="253"/>
      <c r="JI37" s="253"/>
      <c r="JJ37" s="253"/>
      <c r="JK37" s="253"/>
      <c r="JL37" s="253"/>
      <c r="JM37" s="253"/>
      <c r="JN37" s="253"/>
      <c r="JO37" s="253"/>
      <c r="JP37" s="253"/>
      <c r="JQ37" s="253"/>
      <c r="JR37" s="253"/>
      <c r="JS37" s="253"/>
      <c r="JT37" s="253"/>
      <c r="JU37" s="253"/>
      <c r="JV37" s="253"/>
      <c r="JW37" s="253"/>
      <c r="JX37" s="253"/>
      <c r="JY37" s="253"/>
      <c r="JZ37" s="253"/>
      <c r="KA37" s="253"/>
      <c r="KB37" s="253"/>
      <c r="KC37" s="253"/>
      <c r="KD37" s="253"/>
      <c r="KE37" s="253"/>
      <c r="KF37" s="253"/>
      <c r="KG37" s="253"/>
      <c r="KH37" s="253"/>
      <c r="KI37" s="253"/>
      <c r="KJ37" s="253"/>
      <c r="KK37" s="253"/>
      <c r="KL37" s="253"/>
      <c r="KM37" s="253"/>
      <c r="KN37" s="253"/>
      <c r="KO37" s="253"/>
      <c r="KP37" s="253"/>
      <c r="KQ37" s="253"/>
      <c r="KR37" s="253"/>
      <c r="KS37" s="253"/>
      <c r="KT37" s="253"/>
      <c r="KU37" s="253"/>
      <c r="KV37" s="253"/>
      <c r="KW37" s="253"/>
      <c r="KX37" s="253"/>
      <c r="KY37" s="253"/>
      <c r="KZ37" s="253"/>
      <c r="LA37" s="253"/>
      <c r="LB37" s="253"/>
      <c r="LC37" s="253"/>
      <c r="LD37" s="253"/>
      <c r="LE37" s="253"/>
      <c r="LF37" s="253"/>
      <c r="LG37" s="253"/>
      <c r="LH37" s="253"/>
      <c r="LI37" s="253"/>
      <c r="LJ37" s="253"/>
      <c r="LK37" s="253"/>
      <c r="LL37" s="253"/>
      <c r="LM37" s="253"/>
      <c r="LN37" s="253"/>
      <c r="LO37" s="253"/>
      <c r="LP37" s="253"/>
      <c r="LQ37" s="253"/>
      <c r="LR37" s="253"/>
      <c r="LS37" s="253"/>
      <c r="LT37" s="253"/>
      <c r="LU37" s="253"/>
      <c r="LV37" s="253"/>
      <c r="LW37" s="253"/>
      <c r="LX37" s="253"/>
      <c r="LY37" s="253"/>
      <c r="LZ37" s="253"/>
      <c r="MA37" s="253"/>
      <c r="MB37" s="253"/>
      <c r="MC37" s="253"/>
      <c r="MD37" s="253"/>
      <c r="ME37" s="253"/>
      <c r="MF37" s="253"/>
      <c r="MG37" s="253"/>
      <c r="MH37" s="253"/>
      <c r="MI37" s="253"/>
      <c r="MJ37" s="253"/>
      <c r="MK37" s="253"/>
      <c r="ML37" s="253"/>
      <c r="MM37" s="253"/>
      <c r="MN37" s="253"/>
      <c r="MO37" s="253"/>
      <c r="MP37" s="253"/>
      <c r="MQ37" s="253"/>
      <c r="MR37" s="253"/>
      <c r="MS37" s="253"/>
      <c r="MT37" s="253"/>
      <c r="MU37" s="253"/>
      <c r="MV37" s="253"/>
      <c r="MW37" s="253"/>
      <c r="MX37" s="253"/>
      <c r="MY37" s="253"/>
      <c r="MZ37" s="253"/>
      <c r="NA37" s="253"/>
      <c r="NB37" s="253"/>
      <c r="NC37" s="253"/>
      <c r="ND37" s="253"/>
      <c r="NE37" s="253"/>
      <c r="NF37" s="253"/>
      <c r="NG37" s="253"/>
      <c r="NH37" s="253"/>
      <c r="NI37" s="253"/>
      <c r="NJ37" s="253"/>
      <c r="NK37" s="253"/>
      <c r="NL37" s="253"/>
      <c r="NM37" s="253"/>
      <c r="NN37" s="253"/>
      <c r="NO37" s="253"/>
      <c r="NP37" s="253"/>
      <c r="NQ37" s="253"/>
      <c r="NR37" s="253"/>
      <c r="NS37" s="253"/>
      <c r="NT37" s="253"/>
      <c r="NU37" s="253"/>
      <c r="NV37" s="253"/>
      <c r="NW37" s="253"/>
      <c r="NX37" s="253"/>
      <c r="NY37" s="253"/>
      <c r="NZ37" s="253"/>
      <c r="OA37" s="253"/>
      <c r="OB37" s="253"/>
      <c r="OC37" s="253"/>
      <c r="OD37" s="253"/>
      <c r="OE37" s="253"/>
      <c r="OF37" s="253"/>
      <c r="OG37" s="253"/>
      <c r="OH37" s="253"/>
      <c r="OI37" s="253"/>
      <c r="OJ37" s="253"/>
      <c r="OK37" s="253"/>
      <c r="OL37" s="253"/>
      <c r="OM37" s="253"/>
      <c r="ON37" s="253"/>
      <c r="OO37" s="253"/>
      <c r="OP37" s="253"/>
      <c r="OQ37" s="253"/>
      <c r="OR37" s="253"/>
      <c r="OS37" s="253"/>
      <c r="OT37" s="253"/>
      <c r="OU37" s="253"/>
      <c r="OV37" s="253"/>
      <c r="OW37" s="253"/>
      <c r="OX37" s="253"/>
      <c r="OY37" s="253"/>
      <c r="OZ37" s="253"/>
      <c r="PA37" s="253"/>
      <c r="PB37" s="253"/>
      <c r="PC37" s="253"/>
      <c r="PD37" s="253"/>
      <c r="PE37" s="253"/>
      <c r="PF37" s="253"/>
      <c r="PG37" s="253"/>
      <c r="PH37" s="253"/>
      <c r="PI37" s="253"/>
      <c r="PJ37" s="253"/>
      <c r="PK37" s="253"/>
      <c r="PL37" s="253"/>
      <c r="PM37" s="253"/>
      <c r="PN37" s="253"/>
      <c r="PO37" s="253"/>
      <c r="PP37" s="253"/>
      <c r="PQ37" s="253"/>
      <c r="PR37" s="253"/>
      <c r="PS37" s="253"/>
      <c r="PT37" s="253"/>
      <c r="PU37" s="253"/>
      <c r="PV37" s="253"/>
      <c r="PW37" s="253"/>
      <c r="PX37" s="253"/>
      <c r="PY37" s="253"/>
      <c r="PZ37" s="253"/>
      <c r="QA37" s="253"/>
      <c r="QB37" s="253"/>
      <c r="QC37" s="253"/>
      <c r="QD37" s="253"/>
      <c r="QE37" s="253"/>
      <c r="QF37" s="253"/>
      <c r="QG37" s="253"/>
      <c r="QH37" s="253"/>
      <c r="QI37" s="253"/>
      <c r="QJ37" s="253"/>
      <c r="QK37" s="253"/>
      <c r="QL37" s="253"/>
      <c r="QM37" s="253"/>
      <c r="QN37" s="253"/>
      <c r="QO37" s="253"/>
      <c r="QP37" s="253"/>
      <c r="QQ37" s="253"/>
      <c r="QR37" s="253"/>
      <c r="QS37" s="253"/>
      <c r="QT37" s="253"/>
      <c r="QU37" s="253"/>
      <c r="QV37" s="253"/>
      <c r="QW37" s="253"/>
      <c r="QX37" s="253"/>
      <c r="QY37" s="253"/>
      <c r="QZ37" s="253"/>
      <c r="RA37" s="253"/>
      <c r="RB37" s="253"/>
      <c r="RC37" s="253"/>
      <c r="RD37" s="253"/>
      <c r="RE37" s="253"/>
      <c r="RF37" s="253"/>
      <c r="RG37" s="253"/>
      <c r="RH37" s="253"/>
      <c r="RI37" s="253"/>
      <c r="RJ37" s="253"/>
      <c r="RK37" s="253"/>
      <c r="RL37" s="253"/>
      <c r="RM37" s="253"/>
      <c r="RN37" s="253"/>
      <c r="RO37" s="253"/>
      <c r="RP37" s="253"/>
      <c r="RQ37" s="253"/>
      <c r="RR37" s="253"/>
      <c r="RS37" s="253"/>
      <c r="RT37" s="253"/>
      <c r="RU37" s="253"/>
      <c r="RV37" s="253"/>
      <c r="RW37" s="253"/>
      <c r="RX37" s="253"/>
      <c r="RY37" s="253"/>
      <c r="RZ37" s="253"/>
      <c r="SA37" s="253"/>
      <c r="SB37" s="253"/>
      <c r="SC37" s="253"/>
      <c r="SD37" s="253"/>
      <c r="SE37" s="253"/>
      <c r="SF37" s="253"/>
      <c r="SG37" s="253"/>
      <c r="SH37" s="253"/>
      <c r="SI37" s="253"/>
      <c r="SJ37" s="253"/>
      <c r="SK37" s="253"/>
      <c r="SL37" s="253"/>
      <c r="SM37" s="253"/>
      <c r="SN37" s="253"/>
      <c r="SO37" s="253"/>
      <c r="SP37" s="253"/>
      <c r="SQ37" s="253"/>
      <c r="SR37" s="253"/>
      <c r="SS37" s="253"/>
      <c r="ST37" s="253"/>
      <c r="SU37" s="253"/>
      <c r="SV37" s="253"/>
      <c r="SW37" s="253"/>
      <c r="SX37" s="253"/>
      <c r="SY37" s="253"/>
      <c r="SZ37" s="253"/>
      <c r="TA37" s="253"/>
      <c r="TB37" s="253"/>
      <c r="TC37" s="253"/>
      <c r="TD37" s="253"/>
      <c r="TE37" s="253"/>
      <c r="TF37" s="253"/>
      <c r="TG37" s="253"/>
      <c r="TH37" s="253"/>
      <c r="TI37" s="253"/>
      <c r="TJ37" s="253"/>
      <c r="TK37" s="253"/>
      <c r="TL37" s="253"/>
      <c r="TM37" s="253"/>
      <c r="TN37" s="253"/>
      <c r="TO37" s="253"/>
      <c r="TP37" s="253"/>
      <c r="TQ37" s="253"/>
      <c r="TR37" s="253"/>
      <c r="TS37" s="253"/>
      <c r="TT37" s="253"/>
      <c r="TU37" s="253"/>
      <c r="TV37" s="253"/>
      <c r="TW37" s="253"/>
      <c r="TX37" s="253"/>
      <c r="TY37" s="253"/>
      <c r="TZ37" s="253"/>
      <c r="UA37" s="253"/>
      <c r="UB37" s="253"/>
      <c r="UC37" s="253"/>
      <c r="UD37" s="253"/>
      <c r="UE37" s="253"/>
      <c r="UF37" s="253"/>
      <c r="UG37" s="253"/>
      <c r="UH37" s="253"/>
      <c r="UI37" s="253"/>
      <c r="UJ37" s="253"/>
      <c r="UK37" s="253"/>
      <c r="UL37" s="253"/>
      <c r="UM37" s="253"/>
      <c r="UN37" s="253"/>
      <c r="UO37" s="253"/>
      <c r="UP37" s="253"/>
      <c r="UQ37" s="253"/>
      <c r="UR37" s="253"/>
      <c r="US37" s="253"/>
      <c r="UT37" s="253"/>
      <c r="UU37" s="253"/>
      <c r="UV37" s="253"/>
      <c r="UW37" s="253"/>
      <c r="UX37" s="253"/>
      <c r="UY37" s="253"/>
      <c r="UZ37" s="253"/>
      <c r="VA37" s="253"/>
      <c r="VB37" s="253"/>
      <c r="VC37" s="253"/>
      <c r="VD37" s="253"/>
      <c r="VE37" s="253"/>
      <c r="VF37" s="253"/>
      <c r="VG37" s="253"/>
      <c r="VH37" s="253"/>
      <c r="VI37" s="253"/>
      <c r="VJ37" s="253"/>
      <c r="VK37" s="253"/>
      <c r="VL37" s="253"/>
      <c r="VM37" s="253"/>
      <c r="VN37" s="253"/>
      <c r="VO37" s="253"/>
      <c r="VP37" s="253"/>
      <c r="VQ37" s="253"/>
      <c r="VR37" s="253"/>
      <c r="VS37" s="253"/>
      <c r="VT37" s="253"/>
      <c r="VU37" s="253"/>
      <c r="VV37" s="253"/>
      <c r="VW37" s="253"/>
      <c r="VX37" s="253"/>
      <c r="VY37" s="253"/>
      <c r="VZ37" s="253"/>
      <c r="WA37" s="253"/>
      <c r="WB37" s="253"/>
      <c r="WC37" s="253"/>
      <c r="WD37" s="253"/>
      <c r="WE37" s="253"/>
      <c r="WF37" s="253"/>
      <c r="WG37" s="253"/>
      <c r="WH37" s="253"/>
      <c r="WI37" s="253"/>
      <c r="WJ37" s="253"/>
      <c r="WK37" s="253"/>
      <c r="WL37" s="253"/>
      <c r="WM37" s="253"/>
      <c r="WN37" s="253"/>
      <c r="WO37" s="253"/>
      <c r="WP37" s="253"/>
      <c r="WQ37" s="253"/>
      <c r="WR37" s="253"/>
      <c r="WS37" s="253"/>
      <c r="WT37" s="253"/>
      <c r="WU37" s="253"/>
      <c r="WV37" s="253"/>
      <c r="WW37" s="253"/>
      <c r="WX37" s="253"/>
      <c r="WY37" s="253"/>
      <c r="WZ37" s="253"/>
      <c r="XA37" s="253"/>
      <c r="XB37" s="253"/>
      <c r="XC37" s="253"/>
      <c r="XD37" s="253"/>
      <c r="XE37" s="253"/>
      <c r="XF37" s="253"/>
      <c r="XG37" s="253"/>
      <c r="XH37" s="253"/>
      <c r="XI37" s="253"/>
      <c r="XJ37" s="253"/>
      <c r="XK37" s="253"/>
      <c r="XL37" s="253"/>
      <c r="XM37" s="253"/>
      <c r="XN37" s="253"/>
      <c r="XO37" s="253"/>
      <c r="XP37" s="253"/>
      <c r="XQ37" s="253"/>
      <c r="XR37" s="253"/>
      <c r="XS37" s="253"/>
      <c r="XT37" s="253"/>
      <c r="XU37" s="253"/>
      <c r="XV37" s="253"/>
      <c r="XW37" s="253"/>
      <c r="XX37" s="253"/>
      <c r="XY37" s="253"/>
      <c r="XZ37" s="253"/>
      <c r="YA37" s="253"/>
      <c r="YB37" s="253"/>
      <c r="YC37" s="253"/>
      <c r="YD37" s="253"/>
      <c r="YE37" s="253"/>
      <c r="YF37" s="253"/>
      <c r="YG37" s="253"/>
      <c r="YH37" s="253"/>
      <c r="YI37" s="253"/>
      <c r="YJ37" s="253"/>
      <c r="YK37" s="253"/>
      <c r="YL37" s="253"/>
      <c r="YM37" s="253"/>
      <c r="YN37" s="253"/>
      <c r="YO37" s="253"/>
      <c r="YP37" s="253"/>
      <c r="YQ37" s="253"/>
      <c r="YR37" s="253"/>
      <c r="YS37" s="253"/>
      <c r="YT37" s="253"/>
      <c r="YU37" s="253"/>
      <c r="YV37" s="253"/>
      <c r="YW37" s="253"/>
      <c r="YX37" s="253"/>
      <c r="YY37" s="253"/>
      <c r="YZ37" s="253"/>
      <c r="ZA37" s="253"/>
      <c r="ZB37" s="253"/>
      <c r="ZC37" s="253"/>
      <c r="ZD37" s="253"/>
      <c r="ZE37" s="253"/>
      <c r="ZF37" s="253"/>
      <c r="ZG37" s="253"/>
      <c r="ZH37" s="253"/>
      <c r="ZI37" s="253"/>
      <c r="ZJ37" s="253"/>
      <c r="ZK37" s="253"/>
      <c r="ZL37" s="253"/>
      <c r="ZM37" s="253"/>
      <c r="ZN37" s="253"/>
      <c r="ZO37" s="253"/>
      <c r="ZP37" s="253"/>
      <c r="ZQ37" s="253"/>
      <c r="ZR37" s="253"/>
      <c r="ZS37" s="253"/>
      <c r="ZT37" s="253"/>
      <c r="ZU37" s="253"/>
      <c r="ZV37" s="253"/>
      <c r="ZW37" s="253"/>
      <c r="ZX37" s="253"/>
      <c r="ZY37" s="253"/>
      <c r="ZZ37" s="253"/>
      <c r="AAA37" s="253"/>
      <c r="AAB37" s="253"/>
      <c r="AAC37" s="253"/>
      <c r="AAD37" s="253"/>
      <c r="AAE37" s="253"/>
      <c r="AAF37" s="253"/>
      <c r="AAG37" s="253"/>
      <c r="AAH37" s="253"/>
      <c r="AAI37" s="253"/>
      <c r="AAJ37" s="253"/>
      <c r="AAK37" s="253"/>
      <c r="AAL37" s="253"/>
      <c r="AAM37" s="253"/>
      <c r="AAN37" s="253"/>
      <c r="AAO37" s="253"/>
      <c r="AAP37" s="253"/>
      <c r="AAQ37" s="253"/>
      <c r="AAR37" s="253"/>
      <c r="AAS37" s="253"/>
      <c r="AAT37" s="253"/>
      <c r="AAU37" s="253"/>
      <c r="AAV37" s="253"/>
      <c r="AAW37" s="253"/>
      <c r="AAX37" s="253"/>
      <c r="AAY37" s="253"/>
      <c r="AAZ37" s="253"/>
      <c r="ABA37" s="253"/>
      <c r="ABB37" s="253"/>
      <c r="ABC37" s="253"/>
      <c r="ABD37" s="253"/>
      <c r="ABE37" s="253"/>
      <c r="ABF37" s="253"/>
      <c r="ABG37" s="253"/>
      <c r="ABH37" s="253"/>
      <c r="ABI37" s="253"/>
      <c r="ABJ37" s="253"/>
      <c r="ABK37" s="253"/>
      <c r="ABL37" s="253"/>
      <c r="ABM37" s="253"/>
      <c r="ABN37" s="253"/>
      <c r="ABO37" s="253"/>
      <c r="ABP37" s="253"/>
      <c r="ABQ37" s="253"/>
      <c r="ABR37" s="253"/>
      <c r="ABS37" s="253"/>
      <c r="ABT37" s="253"/>
      <c r="ABU37" s="253"/>
      <c r="ABV37" s="253"/>
      <c r="ABW37" s="253"/>
      <c r="ABX37" s="253"/>
      <c r="ABY37" s="253"/>
      <c r="ABZ37" s="253"/>
      <c r="ACA37" s="253"/>
      <c r="ACB37" s="253"/>
      <c r="ACC37" s="253"/>
      <c r="ACD37" s="253"/>
      <c r="ACE37" s="253"/>
      <c r="ACF37" s="253"/>
      <c r="ACG37" s="253"/>
      <c r="ACH37" s="253"/>
      <c r="ACI37" s="253"/>
      <c r="ACJ37" s="253"/>
      <c r="ACK37" s="253"/>
      <c r="ACL37" s="253"/>
      <c r="ACM37" s="253"/>
      <c r="ACN37" s="253"/>
      <c r="ACO37" s="253"/>
      <c r="ACP37" s="253"/>
      <c r="ACQ37" s="253"/>
      <c r="ACR37" s="253"/>
      <c r="ACS37" s="253"/>
      <c r="ACT37" s="253"/>
      <c r="ACU37" s="253"/>
      <c r="ACV37" s="253"/>
      <c r="ACW37" s="253"/>
      <c r="ACX37" s="253"/>
      <c r="ACY37" s="253"/>
      <c r="ACZ37" s="253"/>
      <c r="ADA37" s="253"/>
      <c r="ADB37" s="253"/>
      <c r="ADC37" s="253"/>
      <c r="ADD37" s="253"/>
      <c r="ADE37" s="253"/>
      <c r="ADF37" s="253"/>
      <c r="ADG37" s="253"/>
      <c r="ADH37" s="253"/>
      <c r="ADI37" s="253"/>
      <c r="ADJ37" s="253"/>
      <c r="ADK37" s="253"/>
      <c r="ADL37" s="253"/>
      <c r="ADM37" s="253"/>
      <c r="ADN37" s="253"/>
      <c r="ADO37" s="253"/>
      <c r="ADP37" s="253"/>
      <c r="ADQ37" s="253"/>
      <c r="ADR37" s="253"/>
      <c r="ADS37" s="253"/>
      <c r="ADT37" s="253"/>
      <c r="ADU37" s="253"/>
      <c r="ADV37" s="253"/>
      <c r="ADW37" s="253"/>
      <c r="ADX37" s="253"/>
      <c r="ADY37" s="253"/>
      <c r="ADZ37" s="253"/>
      <c r="AEA37" s="253"/>
      <c r="AEB37" s="253"/>
      <c r="AEC37" s="253"/>
      <c r="AED37" s="253"/>
      <c r="AEE37" s="253"/>
      <c r="AEF37" s="253"/>
      <c r="AEG37" s="253"/>
      <c r="AEH37" s="253"/>
      <c r="AEI37" s="253"/>
      <c r="AEJ37" s="253"/>
      <c r="AEK37" s="253"/>
      <c r="AEL37" s="253"/>
      <c r="AEM37" s="253"/>
      <c r="AEN37" s="253"/>
      <c r="AEO37" s="253"/>
      <c r="AEP37" s="253"/>
      <c r="AEQ37" s="253"/>
      <c r="AER37" s="253"/>
      <c r="AES37" s="253"/>
      <c r="AET37" s="253"/>
      <c r="AEU37" s="253"/>
      <c r="AEV37" s="253"/>
      <c r="AEW37" s="253"/>
      <c r="AEX37" s="253"/>
      <c r="AEY37" s="253"/>
      <c r="AEZ37" s="253"/>
      <c r="AFA37" s="253"/>
      <c r="AFB37" s="253"/>
      <c r="AFC37" s="253"/>
      <c r="AFD37" s="253"/>
      <c r="AFE37" s="253"/>
      <c r="AFF37" s="253"/>
      <c r="AFG37" s="253"/>
      <c r="AFH37" s="253"/>
      <c r="AFI37" s="253"/>
      <c r="AFJ37" s="253"/>
      <c r="AFK37" s="253"/>
      <c r="AFL37" s="253"/>
      <c r="AFM37" s="253"/>
      <c r="AFN37" s="253"/>
      <c r="AFO37" s="253"/>
      <c r="AFP37" s="253"/>
      <c r="AFQ37" s="253"/>
      <c r="AFR37" s="253"/>
      <c r="AFS37" s="253"/>
      <c r="AFT37" s="253"/>
      <c r="AFU37" s="253"/>
      <c r="AFV37" s="253"/>
      <c r="AFW37" s="253"/>
      <c r="AFX37" s="253"/>
      <c r="AFY37" s="253"/>
      <c r="AFZ37" s="253"/>
      <c r="AGA37" s="253"/>
      <c r="AGB37" s="253"/>
      <c r="AGC37" s="253"/>
      <c r="AGD37" s="253"/>
      <c r="AGE37" s="253"/>
      <c r="AGF37" s="253"/>
      <c r="AGG37" s="253"/>
      <c r="AGH37" s="253"/>
      <c r="AGI37" s="253"/>
      <c r="AGJ37" s="253"/>
      <c r="AGK37" s="253"/>
      <c r="AGL37" s="253"/>
      <c r="AGM37" s="253"/>
      <c r="AGN37" s="253"/>
      <c r="AGO37" s="253"/>
      <c r="AGP37" s="253"/>
      <c r="AGQ37" s="253"/>
      <c r="AGR37" s="253"/>
      <c r="AGS37" s="253"/>
      <c r="AGT37" s="253"/>
      <c r="AGU37" s="253"/>
      <c r="AGV37" s="253"/>
      <c r="AGW37" s="253"/>
      <c r="AGX37" s="253"/>
      <c r="AGY37" s="253"/>
      <c r="AGZ37" s="253"/>
      <c r="AHA37" s="253"/>
      <c r="AHB37" s="253"/>
      <c r="AHC37" s="253"/>
      <c r="AHD37" s="253"/>
      <c r="AHE37" s="253"/>
      <c r="AHF37" s="253"/>
      <c r="AHG37" s="253"/>
      <c r="AHH37" s="253"/>
      <c r="AHI37" s="253"/>
      <c r="AHJ37" s="253"/>
      <c r="AHK37" s="253"/>
      <c r="AHL37" s="253"/>
      <c r="AHM37" s="253"/>
      <c r="AHN37" s="253"/>
      <c r="AHO37" s="253"/>
      <c r="AHP37" s="253"/>
      <c r="AHQ37" s="253"/>
      <c r="AHR37" s="253"/>
      <c r="AHS37" s="253"/>
      <c r="AHT37" s="253"/>
      <c r="AHU37" s="253"/>
      <c r="AHV37" s="253"/>
      <c r="AHW37" s="253"/>
      <c r="AHX37" s="253"/>
      <c r="AHY37" s="253"/>
      <c r="AHZ37" s="253"/>
      <c r="AIA37" s="253"/>
      <c r="AIB37" s="253"/>
      <c r="AIC37" s="253"/>
      <c r="AID37" s="253"/>
      <c r="AIE37" s="253"/>
      <c r="AIF37" s="253"/>
      <c r="AIG37" s="253"/>
      <c r="AIH37" s="253"/>
      <c r="AII37" s="253"/>
      <c r="AIJ37" s="253"/>
      <c r="AIK37" s="253"/>
      <c r="AIL37" s="253"/>
      <c r="AIM37" s="253"/>
      <c r="AIN37" s="253"/>
      <c r="AIO37" s="253"/>
      <c r="AIP37" s="253"/>
      <c r="AIQ37" s="253"/>
      <c r="AIR37" s="253"/>
      <c r="AIS37" s="253"/>
      <c r="AIT37" s="253"/>
      <c r="AIU37" s="253"/>
      <c r="AIV37" s="253"/>
      <c r="AIW37" s="253"/>
      <c r="AIX37" s="253"/>
      <c r="AIY37" s="253"/>
      <c r="AIZ37" s="253"/>
      <c r="AJA37" s="253"/>
      <c r="AJB37" s="253"/>
      <c r="AJC37" s="253"/>
      <c r="AJD37" s="253"/>
      <c r="AJE37" s="253"/>
      <c r="AJF37" s="253"/>
      <c r="AJG37" s="253"/>
      <c r="AJH37" s="253"/>
      <c r="AJI37" s="253"/>
      <c r="AJJ37" s="253"/>
      <c r="AJK37" s="253"/>
      <c r="AJL37" s="253"/>
      <c r="AJM37" s="253"/>
      <c r="AJN37" s="253"/>
      <c r="AJO37" s="253"/>
      <c r="AJP37" s="253"/>
      <c r="AJQ37" s="253"/>
      <c r="AJR37" s="253"/>
      <c r="AJS37" s="253"/>
      <c r="AJT37" s="253"/>
      <c r="AJU37" s="253"/>
      <c r="AJV37" s="253"/>
      <c r="AJW37" s="253"/>
      <c r="AJX37" s="253"/>
      <c r="AJY37" s="253"/>
      <c r="AJZ37" s="253"/>
      <c r="AKA37" s="253"/>
      <c r="AKB37" s="253"/>
      <c r="AKC37" s="253"/>
      <c r="AKD37" s="253"/>
      <c r="AKE37" s="253"/>
      <c r="AKF37" s="253"/>
      <c r="AKG37" s="253"/>
      <c r="AKH37" s="253"/>
      <c r="AKI37" s="253"/>
      <c r="AKJ37" s="253"/>
      <c r="AKK37" s="253"/>
      <c r="AKL37" s="253"/>
      <c r="AKM37" s="253"/>
      <c r="AKN37" s="253"/>
      <c r="AKO37" s="253"/>
      <c r="AKP37" s="253"/>
      <c r="AKQ37" s="253"/>
      <c r="AKR37" s="253"/>
      <c r="AKS37" s="253"/>
      <c r="AKT37" s="253"/>
      <c r="AKU37" s="253"/>
      <c r="AKV37" s="253"/>
      <c r="AKW37" s="253"/>
      <c r="AKX37" s="253"/>
      <c r="AKY37" s="253"/>
      <c r="AKZ37" s="253"/>
      <c r="ALA37" s="253"/>
      <c r="ALB37" s="253"/>
      <c r="ALC37" s="253"/>
      <c r="ALD37" s="253"/>
      <c r="ALE37" s="253"/>
      <c r="ALF37" s="253"/>
      <c r="ALG37" s="253"/>
      <c r="ALH37" s="253"/>
      <c r="ALI37" s="253"/>
      <c r="ALJ37" s="253"/>
      <c r="ALK37" s="253"/>
      <c r="ALL37" s="253"/>
      <c r="ALM37" s="253"/>
      <c r="ALN37" s="253"/>
      <c r="ALO37" s="253"/>
      <c r="ALP37" s="253"/>
      <c r="ALQ37" s="253"/>
      <c r="ALR37" s="253"/>
      <c r="ALS37" s="253"/>
      <c r="ALT37" s="253"/>
      <c r="ALU37" s="253"/>
      <c r="ALV37" s="253"/>
      <c r="ALW37" s="253"/>
      <c r="ALX37" s="253"/>
      <c r="ALY37" s="253"/>
      <c r="ALZ37" s="253"/>
      <c r="AMA37" s="253"/>
      <c r="AMB37" s="253"/>
      <c r="AMC37" s="253"/>
      <c r="AMD37" s="253"/>
      <c r="AME37" s="253"/>
      <c r="AMF37" s="253"/>
      <c r="AMG37" s="253"/>
      <c r="AMH37" s="253"/>
      <c r="AMI37" s="253"/>
      <c r="AMJ37" s="253"/>
    </row>
    <row r="38" spans="1:1024" ht="30" customHeight="1" x14ac:dyDescent="0.3">
      <c r="C38" s="290" t="s">
        <v>320</v>
      </c>
      <c r="D38" s="153" t="str">
        <f>LCC_Input_Risultati!E$11&amp;"/anno.stanza"</f>
        <v>/anno.stanza</v>
      </c>
      <c r="E38" s="142">
        <f>IF(LCC_Input_Risultati!E40="",E12*LCC_Input_Risultati!E38*LCC_Input_Risultati!E41*1/1000,E12*LCC_Input_Risultati!E40*LCC_Input_Risultati!E41*1/1000)</f>
        <v>0</v>
      </c>
      <c r="F38" s="142"/>
      <c r="G38" s="142">
        <f>IF(LCC_Input_Risultati!G40="",G12*LCC_Input_Risultati!G38*LCC_Input_Risultati!G41*1/1000,G12*LCC_Input_Risultati!G40*LCC_Input_Risultati!G41*1/1000)</f>
        <v>0</v>
      </c>
      <c r="H38" s="139"/>
      <c r="I38" s="142">
        <f>IF(LCC_Input_Risultati!I40="",I12*LCC_Input_Risultati!I38*LCC_Input_Risultati!I41*1/1000,I12*LCC_Input_Risultati!I40*LCC_Input_Risultati!I41*1/1000)</f>
        <v>0</v>
      </c>
      <c r="J38" s="139"/>
      <c r="K38" s="142">
        <f>IF(LCC_Input_Risultati!K40="",K12*LCC_Input_Risultati!K38*LCC_Input_Risultati!K41*1/1000,K12*LCC_Input_Risultati!K40*LCC_Input_Risultati!K41*1/1000)</f>
        <v>0</v>
      </c>
      <c r="L38" s="139"/>
      <c r="M38" s="142">
        <f>IF(LCC_Input_Risultati!M40="",M12*LCC_Input_Risultati!M38*LCC_Input_Risultati!M41*1/1000,M12*LCC_Input_Risultati!M40*LCC_Input_Risultati!M41*1/1000)</f>
        <v>0</v>
      </c>
      <c r="N38" s="139"/>
      <c r="O38" s="142">
        <f>IF(LCC_Input_Risultati!O40="",O12*LCC_Input_Risultati!O38*LCC_Input_Risultati!O41*1/1000,O12*LCC_Input_Risultati!O40*LCC_Input_Risultati!O41*1/1000)</f>
        <v>0</v>
      </c>
      <c r="P38" s="139"/>
      <c r="Q38" s="142">
        <f>IF(LCC_Input_Risultati!Q40="",Q12*LCC_Input_Risultati!Q38*LCC_Input_Risultati!Q41*1/1000,Q12*LCC_Input_Risultati!Q40*LCC_Input_Risultati!Q41*1/1000)</f>
        <v>0</v>
      </c>
      <c r="R38" s="139"/>
      <c r="S38" s="142">
        <f>IF(LCC_Input_Risultati!S40="",S12*LCC_Input_Risultati!S38*LCC_Input_Risultati!S41*1/1000,S12*LCC_Input_Risultati!S40*LCC_Input_Risultati!S41*1/1000)</f>
        <v>0</v>
      </c>
      <c r="T38" s="139"/>
      <c r="U38" s="142">
        <f>IF(LCC_Input_Risultati!U40="",U12*LCC_Input_Risultati!U38*LCC_Input_Risultati!U41*1/1000,U12*LCC_Input_Risultati!U40*LCC_Input_Risultati!U41*1/1000)</f>
        <v>0</v>
      </c>
      <c r="V38" s="139"/>
      <c r="W38" s="142">
        <f>IF(LCC_Input_Risultati!W40="",W12*LCC_Input_Risultati!W38*LCC_Input_Risultati!W41*1/1000,W12*LCC_Input_Risultati!W40*LCC_Input_Risultati!W41*1/1000)</f>
        <v>0</v>
      </c>
    </row>
    <row r="39" spans="1:1024" s="19" customFormat="1" ht="30" customHeight="1" x14ac:dyDescent="0.3">
      <c r="A39" s="199"/>
      <c r="B39" s="1"/>
      <c r="C39" s="291" t="s">
        <v>321</v>
      </c>
      <c r="D39" s="153" t="str">
        <f>LCC_Input_Risultati!E$11&amp;"/stanza"</f>
        <v>/stanza</v>
      </c>
      <c r="E39" s="142">
        <f>E38*$E$5</f>
        <v>0</v>
      </c>
      <c r="F39" s="142"/>
      <c r="G39" s="142">
        <f>G38*$E$5</f>
        <v>0</v>
      </c>
      <c r="H39" s="139"/>
      <c r="I39" s="142">
        <f>I38*$E$5</f>
        <v>0</v>
      </c>
      <c r="J39" s="139"/>
      <c r="K39" s="142">
        <f>K38*$E$5</f>
        <v>0</v>
      </c>
      <c r="L39" s="139"/>
      <c r="M39" s="142">
        <f>M38*$E$5</f>
        <v>0</v>
      </c>
      <c r="N39" s="139"/>
      <c r="O39" s="142">
        <f>O38*$E$5</f>
        <v>0</v>
      </c>
      <c r="P39" s="139"/>
      <c r="Q39" s="142">
        <f>Q38*$E$5</f>
        <v>0</v>
      </c>
      <c r="R39" s="139"/>
      <c r="S39" s="142">
        <f>S38*$E$5</f>
        <v>0</v>
      </c>
      <c r="T39" s="139"/>
      <c r="U39" s="142">
        <f>U38*$E$5</f>
        <v>0</v>
      </c>
      <c r="V39" s="139"/>
      <c r="W39" s="142">
        <f>W38*$E$5</f>
        <v>0</v>
      </c>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row>
    <row r="40" spans="1:1024" x14ac:dyDescent="0.3">
      <c r="C40" s="138"/>
      <c r="D40" s="138"/>
      <c r="E40" s="139"/>
      <c r="F40" s="139"/>
      <c r="G40" s="139"/>
      <c r="H40" s="139"/>
      <c r="I40" s="139"/>
      <c r="J40" s="139"/>
      <c r="K40" s="139"/>
      <c r="L40" s="139"/>
      <c r="M40" s="139"/>
      <c r="N40" s="139"/>
      <c r="O40" s="139"/>
      <c r="P40" s="139"/>
      <c r="Q40" s="139"/>
      <c r="R40" s="139"/>
      <c r="S40" s="139"/>
      <c r="T40" s="139"/>
      <c r="U40" s="139"/>
      <c r="V40" s="139"/>
      <c r="W40" s="139"/>
    </row>
    <row r="1311" spans="5:5" x14ac:dyDescent="0.3">
      <c r="E1311" s="109" t="s">
        <v>30</v>
      </c>
    </row>
  </sheetData>
  <mergeCells count="1">
    <mergeCell ref="A1:B1"/>
  </mergeCells>
  <pageMargins left="0.75" right="0.75" top="1" bottom="1" header="0.51180555555555496" footer="0.51180555555555496"/>
  <pageSetup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Introduzione</vt:lpstr>
      <vt:lpstr>LCC_Input_Risultati</vt:lpstr>
      <vt:lpstr>Foglio_ Risposta Offerente</vt:lpstr>
      <vt:lpstr>Definizioni_Formule</vt:lpstr>
      <vt:lpstr>Risultati_Grafici</vt:lpstr>
      <vt:lpstr>Dati_di_Riferimento</vt:lpstr>
      <vt:lpstr>Calcoli</vt:lpstr>
    </vt:vector>
  </TitlesOfParts>
  <Company>Ecoinstitut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 Adell</dc:creator>
  <cp:lastModifiedBy>cristian chiavetta</cp:lastModifiedBy>
  <cp:revision>3</cp:revision>
  <cp:lastPrinted>2022-05-03T12:59:27Z</cp:lastPrinted>
  <dcterms:created xsi:type="dcterms:W3CDTF">2017-08-22T13:37:17Z</dcterms:created>
  <dcterms:modified xsi:type="dcterms:W3CDTF">2022-05-03T12:59:54Z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Ecoinstitut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